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ORMS\Provider Forms\Budget Forms\"/>
    </mc:Choice>
  </mc:AlternateContent>
  <bookViews>
    <workbookView xWindow="0" yWindow="0" windowWidth="16725" windowHeight="7050" tabRatio="919" firstSheet="1" activeTab="1"/>
  </bookViews>
  <sheets>
    <sheet name="code" sheetId="13" state="hidden" r:id="rId1"/>
    <sheet name="Summary" sheetId="9" r:id="rId2"/>
    <sheet name="A. Participant Training Costs" sheetId="10" r:id="rId3"/>
    <sheet name="B1. Supportive Services" sheetId="15" r:id="rId4"/>
    <sheet name="B2. Training Related SS" sheetId="16" r:id="rId5"/>
    <sheet name="C. Prog Personnel" sheetId="1" r:id="rId6"/>
    <sheet name="D. Prog Fringe" sheetId="5" r:id="rId7"/>
    <sheet name="E. Travel" sheetId="4" r:id="rId8"/>
    <sheet name="F. Equipment" sheetId="2" r:id="rId9"/>
    <sheet name="G. Consult-Contract" sheetId="6" r:id="rId10"/>
    <sheet name="H. Other Overhead" sheetId="3" r:id="rId11"/>
    <sheet name="I. Support Personnel" sheetId="12" r:id="rId12"/>
    <sheet name="J. Support Fringe" sheetId="14" r:id="rId13"/>
    <sheet name="K. Match" sheetId="11" r:id="rId14"/>
  </sheets>
  <definedNames>
    <definedName name="_xlnm._FilterDatabase" localSheetId="2" hidden="1">'A. Participant Training Costs'!$A$9:$G$17</definedName>
    <definedName name="_xlnm.Print_Area" localSheetId="2">'A. Participant Training Costs'!$A$1:$G$36</definedName>
    <definedName name="_xlnm.Print_Area" localSheetId="3">'B1. Supportive Services'!$A$1:$E$56</definedName>
    <definedName name="_xlnm.Print_Area" localSheetId="4">'B2. Training Related SS'!$A$1:$E$54</definedName>
    <definedName name="_xlnm.Print_Area" localSheetId="5">'C. Prog Personnel'!$A$1:$H$65</definedName>
    <definedName name="_xlnm.Print_Area" localSheetId="6">'D. Prog Fringe'!$A$1:$E$39</definedName>
    <definedName name="_xlnm.Print_Area" localSheetId="7">'E. Travel'!$A$1:$F$29</definedName>
    <definedName name="_xlnm.Print_Area" localSheetId="8">'F. Equipment'!$A$1:$E$31</definedName>
    <definedName name="_xlnm.Print_Area" localSheetId="9">'G. Consult-Contract'!$A$1:$F$42</definedName>
    <definedName name="_xlnm.Print_Area" localSheetId="10">'H. Other Overhead'!$A$1:$H$52</definedName>
    <definedName name="_xlnm.Print_Area" localSheetId="11">'I. Support Personnel'!$A$1:$H$37</definedName>
    <definedName name="_xlnm.Print_Area" localSheetId="12">'J. Support Fringe'!$A$1:$E$29</definedName>
    <definedName name="_xlnm.Print_Area" localSheetId="13">'K. Match'!$A$1:$F$41</definedName>
    <definedName name="_xlnm.Print_Area" localSheetId="1">Summary!$A$1:$G$64</definedName>
  </definedNames>
  <calcPr calcId="162913"/>
</workbook>
</file>

<file path=xl/calcChain.xml><?xml version="1.0" encoding="utf-8"?>
<calcChain xmlns="http://schemas.openxmlformats.org/spreadsheetml/2006/main">
  <c r="G39" i="9" l="1"/>
  <c r="G37" i="9"/>
  <c r="G14" i="9" l="1"/>
  <c r="D19" i="11" l="1"/>
  <c r="E19" i="11"/>
  <c r="F18" i="11"/>
  <c r="F17" i="11"/>
  <c r="F16" i="11"/>
  <c r="F15" i="11"/>
  <c r="F14" i="11"/>
  <c r="F13" i="11"/>
  <c r="F12" i="11"/>
  <c r="F11" i="11"/>
  <c r="F10" i="11"/>
  <c r="F9" i="11"/>
  <c r="F19" i="11" s="1"/>
  <c r="E25" i="15" l="1"/>
  <c r="E16" i="15"/>
  <c r="E17" i="15"/>
  <c r="E18" i="15"/>
  <c r="E19" i="15"/>
  <c r="E20" i="15"/>
  <c r="E21" i="15"/>
  <c r="E22" i="15"/>
  <c r="E23" i="15"/>
  <c r="E24" i="15"/>
  <c r="E15" i="16"/>
  <c r="E16" i="16"/>
  <c r="E17" i="16"/>
  <c r="E18" i="16"/>
  <c r="E19" i="16"/>
  <c r="E20" i="16"/>
  <c r="E21" i="16"/>
  <c r="E22" i="16"/>
  <c r="E23" i="16"/>
  <c r="E16" i="10"/>
  <c r="G16" i="10" s="1"/>
  <c r="E15" i="10"/>
  <c r="E14" i="10"/>
  <c r="E13" i="10"/>
  <c r="G13" i="10" s="1"/>
  <c r="E12" i="10"/>
  <c r="G14" i="10"/>
  <c r="F11" i="10"/>
  <c r="G11" i="10" s="1"/>
  <c r="F10" i="10"/>
  <c r="G10" i="10" s="1"/>
  <c r="G15" i="10"/>
  <c r="C14" i="9" l="1"/>
  <c r="D14" i="9"/>
  <c r="E17" i="10"/>
  <c r="G12" i="10"/>
  <c r="G17" i="10"/>
  <c r="F17" i="10"/>
  <c r="G15" i="9"/>
  <c r="E31" i="16"/>
  <c r="E30" i="16"/>
  <c r="E29" i="16"/>
  <c r="E28" i="16"/>
  <c r="E27" i="16"/>
  <c r="E26" i="16"/>
  <c r="E24" i="16"/>
  <c r="E14" i="16"/>
  <c r="E13" i="16"/>
  <c r="E12" i="16"/>
  <c r="E11" i="16"/>
  <c r="E10" i="16"/>
  <c r="E9" i="16"/>
  <c r="E8" i="16"/>
  <c r="E32" i="16" l="1"/>
  <c r="H15" i="12"/>
  <c r="H17" i="12"/>
  <c r="H19" i="12"/>
  <c r="F20" i="12"/>
  <c r="F21" i="12"/>
  <c r="H21" i="12" s="1"/>
  <c r="F22" i="12"/>
  <c r="F23" i="12"/>
  <c r="H23" i="12" s="1"/>
  <c r="H16" i="12"/>
  <c r="H18" i="12"/>
  <c r="H20" i="12"/>
  <c r="H22" i="12"/>
  <c r="H14" i="12"/>
  <c r="E10" i="2"/>
  <c r="E11" i="2"/>
  <c r="E12" i="2"/>
  <c r="E13" i="2"/>
  <c r="E14" i="2"/>
  <c r="E15" i="2"/>
  <c r="E16" i="2"/>
  <c r="E17" i="2"/>
  <c r="E18" i="2"/>
  <c r="E9" i="2"/>
  <c r="E19" i="2" s="1"/>
  <c r="F18" i="1"/>
  <c r="F19" i="1"/>
  <c r="F20" i="1"/>
  <c r="F21" i="1"/>
  <c r="F22" i="1"/>
  <c r="F23" i="1"/>
  <c r="F24" i="1"/>
  <c r="F25" i="1"/>
  <c r="F26" i="1"/>
  <c r="F27" i="1"/>
  <c r="F28" i="1"/>
  <c r="F29" i="1"/>
  <c r="F30" i="1"/>
  <c r="F31" i="1"/>
  <c r="F17" i="1"/>
  <c r="C16" i="9" l="1"/>
  <c r="H33" i="3"/>
  <c r="H32" i="3"/>
  <c r="I34" i="1"/>
  <c r="F41" i="1" s="1"/>
  <c r="I35" i="1"/>
  <c r="I36" i="1"/>
  <c r="I37" i="1"/>
  <c r="I38" i="1"/>
  <c r="H35" i="1"/>
  <c r="H34" i="1"/>
  <c r="H38" i="1"/>
  <c r="H37" i="1"/>
  <c r="H36" i="1"/>
  <c r="H33" i="1"/>
  <c r="F7" i="4"/>
  <c r="G16" i="9"/>
  <c r="H18" i="1"/>
  <c r="C8" i="5" s="1"/>
  <c r="E8" i="5" s="1"/>
  <c r="C8" i="14"/>
  <c r="E8" i="14" s="1"/>
  <c r="E12" i="15"/>
  <c r="H20" i="3"/>
  <c r="H21" i="3"/>
  <c r="H22" i="3"/>
  <c r="H19" i="3"/>
  <c r="H18" i="3"/>
  <c r="H17" i="3"/>
  <c r="E20" i="6"/>
  <c r="E19" i="6"/>
  <c r="E18" i="6"/>
  <c r="E17" i="6"/>
  <c r="E16" i="6"/>
  <c r="E15" i="6"/>
  <c r="E14" i="6"/>
  <c r="E13" i="6"/>
  <c r="E12" i="6"/>
  <c r="E11" i="6"/>
  <c r="F16" i="4"/>
  <c r="F15" i="4"/>
  <c r="F14" i="4"/>
  <c r="F13" i="4"/>
  <c r="F12" i="4"/>
  <c r="F11" i="4"/>
  <c r="F10" i="4"/>
  <c r="F9" i="4"/>
  <c r="F8" i="4"/>
  <c r="H31" i="1"/>
  <c r="C21" i="5" s="1"/>
  <c r="E21" i="5" s="1"/>
  <c r="H30" i="1"/>
  <c r="C20" i="5" s="1"/>
  <c r="E20" i="5" s="1"/>
  <c r="H29" i="1"/>
  <c r="C19" i="5" s="1"/>
  <c r="E19" i="5" s="1"/>
  <c r="H28" i="1"/>
  <c r="C18" i="5" s="1"/>
  <c r="E18" i="5" s="1"/>
  <c r="H27" i="1"/>
  <c r="C17" i="5" s="1"/>
  <c r="E17" i="5" s="1"/>
  <c r="H26" i="1"/>
  <c r="C16" i="5" s="1"/>
  <c r="E16" i="5" s="1"/>
  <c r="H25" i="1"/>
  <c r="C15" i="5" s="1"/>
  <c r="E15" i="5" s="1"/>
  <c r="H24" i="1"/>
  <c r="C14" i="5" s="1"/>
  <c r="E14" i="5" s="1"/>
  <c r="H23" i="1"/>
  <c r="C13" i="5" s="1"/>
  <c r="E13" i="5" s="1"/>
  <c r="H22" i="1"/>
  <c r="C12" i="5" s="1"/>
  <c r="E12" i="5" s="1"/>
  <c r="H21" i="1"/>
  <c r="C11" i="5" s="1"/>
  <c r="E11" i="5" s="1"/>
  <c r="H20" i="1"/>
  <c r="C10" i="5" s="1"/>
  <c r="E10" i="5" s="1"/>
  <c r="H19" i="1"/>
  <c r="C9" i="5" s="1"/>
  <c r="E9" i="5" s="1"/>
  <c r="E33" i="15"/>
  <c r="E32" i="15"/>
  <c r="E31" i="15"/>
  <c r="E30" i="15"/>
  <c r="E29" i="15"/>
  <c r="E26" i="15"/>
  <c r="E15" i="15"/>
  <c r="E14" i="15"/>
  <c r="E13" i="15"/>
  <c r="G17" i="9"/>
  <c r="G18" i="9"/>
  <c r="E28" i="15"/>
  <c r="E11" i="15"/>
  <c r="E10" i="15"/>
  <c r="H16" i="3"/>
  <c r="B15" i="5"/>
  <c r="B16" i="5"/>
  <c r="B17" i="5"/>
  <c r="B18" i="5"/>
  <c r="B19" i="5"/>
  <c r="B20" i="5"/>
  <c r="B21" i="5"/>
  <c r="G28" i="9"/>
  <c r="F16" i="1"/>
  <c r="F15" i="1"/>
  <c r="B8" i="14"/>
  <c r="B9" i="14"/>
  <c r="B10" i="14"/>
  <c r="B11" i="14"/>
  <c r="B12" i="14"/>
  <c r="B13" i="14"/>
  <c r="B14" i="14"/>
  <c r="B15" i="14"/>
  <c r="B16" i="14"/>
  <c r="B7" i="14"/>
  <c r="B6" i="14"/>
  <c r="B5" i="14"/>
  <c r="H13" i="12"/>
  <c r="C6" i="14" s="1"/>
  <c r="E6" i="14" s="1"/>
  <c r="H12" i="12"/>
  <c r="C5" i="14"/>
  <c r="E5" i="14" s="1"/>
  <c r="C9" i="14"/>
  <c r="E9" i="14" s="1"/>
  <c r="C10" i="14"/>
  <c r="E10" i="14" s="1"/>
  <c r="C11" i="14"/>
  <c r="E11" i="14" s="1"/>
  <c r="C12" i="14"/>
  <c r="E12" i="14" s="1"/>
  <c r="C13" i="14"/>
  <c r="E13" i="14" s="1"/>
  <c r="C14" i="14"/>
  <c r="E14" i="14" s="1"/>
  <c r="C15" i="14"/>
  <c r="E15" i="14" s="1"/>
  <c r="C16" i="14"/>
  <c r="E16" i="14" s="1"/>
  <c r="H23" i="3"/>
  <c r="H24" i="3"/>
  <c r="H25" i="3"/>
  <c r="H26" i="3"/>
  <c r="H27" i="3"/>
  <c r="H28" i="3"/>
  <c r="H29" i="3"/>
  <c r="H30" i="3"/>
  <c r="H15" i="3"/>
  <c r="E10" i="6"/>
  <c r="E8" i="2"/>
  <c r="E7" i="2"/>
  <c r="F6" i="4"/>
  <c r="F5" i="4"/>
  <c r="B7" i="5"/>
  <c r="B8" i="5"/>
  <c r="H15" i="1"/>
  <c r="C5" i="5" s="1"/>
  <c r="E5" i="5" s="1"/>
  <c r="G24" i="9"/>
  <c r="G23" i="9"/>
  <c r="G22" i="9"/>
  <c r="G21" i="9"/>
  <c r="G20" i="9"/>
  <c r="G19" i="9"/>
  <c r="H16" i="1"/>
  <c r="C6" i="5" s="1"/>
  <c r="E6" i="5" s="1"/>
  <c r="B6" i="5"/>
  <c r="B9" i="5"/>
  <c r="B10" i="5"/>
  <c r="B11" i="5"/>
  <c r="B12" i="5"/>
  <c r="B13" i="5"/>
  <c r="B14" i="5"/>
  <c r="B5" i="5"/>
  <c r="E34" i="15" l="1"/>
  <c r="C15" i="9" s="1"/>
  <c r="F39" i="1"/>
  <c r="H24" i="12"/>
  <c r="C7" i="14"/>
  <c r="E7" i="14" s="1"/>
  <c r="E17" i="14" s="1"/>
  <c r="C24" i="9" s="1"/>
  <c r="H34" i="3"/>
  <c r="C22" i="9" s="1"/>
  <c r="E21" i="6"/>
  <c r="C21" i="9" s="1"/>
  <c r="C20" i="9"/>
  <c r="F17" i="4"/>
  <c r="C19" i="9" s="1"/>
  <c r="D26" i="9" l="1"/>
  <c r="C23" i="9"/>
  <c r="C17" i="14"/>
  <c r="F40" i="1" l="1"/>
  <c r="H17" i="1"/>
  <c r="C7" i="5" s="1"/>
  <c r="E7" i="5" s="1"/>
  <c r="E22" i="5" s="1"/>
  <c r="C18" i="9" s="1"/>
  <c r="C22" i="5" l="1"/>
  <c r="H39" i="1"/>
  <c r="C17" i="9" s="1"/>
  <c r="C25" i="9" s="1"/>
  <c r="C27" i="9" s="1"/>
  <c r="G29" i="9" l="1"/>
  <c r="G34" i="9"/>
  <c r="E15" i="9"/>
  <c r="E19" i="9"/>
  <c r="E22" i="9"/>
  <c r="C30" i="9"/>
  <c r="E18" i="9"/>
  <c r="E26" i="9"/>
  <c r="E23" i="9"/>
  <c r="E16" i="9"/>
  <c r="E25" i="9"/>
  <c r="E14" i="9"/>
  <c r="E21" i="9"/>
  <c r="E17" i="9"/>
  <c r="E24" i="9"/>
  <c r="E20" i="9"/>
  <c r="F14" i="9" l="1"/>
  <c r="F17" i="9"/>
  <c r="F19" i="9"/>
  <c r="E27" i="9"/>
</calcChain>
</file>

<file path=xl/comments1.xml><?xml version="1.0" encoding="utf-8"?>
<comments xmlns="http://schemas.openxmlformats.org/spreadsheetml/2006/main">
  <authors>
    <author>a7891a</author>
    <author>MaryAnn Avendano</author>
  </authors>
  <commentList>
    <comment ref="B13" authorId="0" shapeId="0">
      <text>
        <r>
          <rPr>
            <b/>
            <sz val="16"/>
            <color indexed="81"/>
            <rFont val="Tahoma"/>
            <family val="2"/>
          </rPr>
          <t>This is a summary of all following budget pages. Please list all amounts as whole dollars.</t>
        </r>
        <r>
          <rPr>
            <sz val="8"/>
            <color indexed="81"/>
            <rFont val="Tahoma"/>
            <family val="2"/>
          </rPr>
          <t xml:space="preserve">
</t>
        </r>
      </text>
    </comment>
    <comment ref="C13" authorId="1" shapeId="0">
      <text>
        <r>
          <rPr>
            <b/>
            <sz val="16"/>
            <color indexed="81"/>
            <rFont val="Tahoma"/>
            <family val="2"/>
          </rPr>
          <t>The Provider Paid portion will be the contract amount and does not include training paid by WC.</t>
        </r>
        <r>
          <rPr>
            <sz val="9"/>
            <color indexed="81"/>
            <rFont val="Tahoma"/>
            <family val="2"/>
          </rPr>
          <t xml:space="preserve">
</t>
        </r>
      </text>
    </comment>
    <comment ref="D13" authorId="1" shapeId="0">
      <text>
        <r>
          <rPr>
            <b/>
            <sz val="16"/>
            <color indexed="81"/>
            <rFont val="Tahoma"/>
            <family val="2"/>
          </rPr>
          <t>This is the amount of training expenses paid by WC and held in reserve for the project.</t>
        </r>
        <r>
          <rPr>
            <sz val="9"/>
            <color indexed="81"/>
            <rFont val="Tahoma"/>
            <family val="2"/>
          </rPr>
          <t xml:space="preserve">
</t>
        </r>
      </text>
    </comment>
    <comment ref="C27" authorId="1" shapeId="0">
      <text>
        <r>
          <rPr>
            <b/>
            <sz val="16"/>
            <color indexed="81"/>
            <rFont val="Tahoma"/>
            <family val="2"/>
          </rPr>
          <t>This is the total amount of WC funds needed for the project.</t>
        </r>
        <r>
          <rPr>
            <sz val="9"/>
            <color indexed="81"/>
            <rFont val="Tahoma"/>
            <family val="2"/>
          </rPr>
          <t xml:space="preserve">
</t>
        </r>
      </text>
    </comment>
  </commentList>
</comments>
</file>

<file path=xl/comments10.xml><?xml version="1.0" encoding="utf-8"?>
<comments xmlns="http://schemas.openxmlformats.org/spreadsheetml/2006/main">
  <authors>
    <author>a7891a</author>
    <author>MaryAnn Avendano</author>
  </authors>
  <commentList>
    <comment ref="B1" authorId="0" shapeId="0">
      <text>
        <r>
          <rPr>
            <sz val="16"/>
            <color indexed="81"/>
            <rFont val="Tahoma"/>
            <family val="2"/>
          </rPr>
          <t xml:space="preserve">List necessary overhead items on this tab. The top section is for direct or shared direct expenses only and the bottom section is for all indirect expenses. Direct expenses are not shared with any other project or program and are incurred solely for this project. Shared direct expenses are shared with another project or program and are able to be equitably distributed to each benefiting program or project without undue burden. Indirect expenses are those that benefit ALL projects or programs and are not able to be </t>
        </r>
        <r>
          <rPr>
            <u/>
            <sz val="16"/>
            <color indexed="81"/>
            <rFont val="Tahoma"/>
            <family val="2"/>
          </rPr>
          <t>readily</t>
        </r>
        <r>
          <rPr>
            <sz val="16"/>
            <color indexed="81"/>
            <rFont val="Tahoma"/>
            <family val="2"/>
          </rPr>
          <t xml:space="preserve"> identified with any one project or program. Typical indirect expenses include the Executive Director or equivalent, HR staff, accounting staff, and all related costs that support those staff such as communication devices, supplies, facilities costs, etc.</t>
        </r>
      </text>
    </comment>
    <comment ref="G14" authorId="1" shapeId="0">
      <text>
        <r>
          <rPr>
            <sz val="14"/>
            <color indexed="81"/>
            <rFont val="Tahoma"/>
            <family val="2"/>
          </rPr>
          <t>If 100% is assigned to this contract, it must be labeled as "N/A-Direct Charged."</t>
        </r>
        <r>
          <rPr>
            <sz val="9"/>
            <color indexed="81"/>
            <rFont val="Tahoma"/>
            <family val="2"/>
          </rPr>
          <t xml:space="preserve">
</t>
        </r>
      </text>
    </comment>
    <comment ref="D31" authorId="1" shapeId="0">
      <text>
        <r>
          <rPr>
            <sz val="14"/>
            <color indexed="81"/>
            <rFont val="Tahoma"/>
            <family val="2"/>
          </rPr>
          <t xml:space="preserve">Enter total amount of the base used to calculate indirect costs for this award for this contract period. For example, if the indirect base is direct salaries and fringe, enter that budgeted total for this project. </t>
        </r>
      </text>
    </comment>
    <comment ref="F31" authorId="1" shapeId="0">
      <text>
        <r>
          <rPr>
            <sz val="14"/>
            <color indexed="81"/>
            <rFont val="Tahoma"/>
            <family val="2"/>
          </rPr>
          <t>Enter % to be billed to this contract.</t>
        </r>
      </text>
    </comment>
    <comment ref="G31" authorId="1" shapeId="0">
      <text>
        <r>
          <rPr>
            <sz val="14"/>
            <color indexed="81"/>
            <rFont val="Tahoma"/>
            <family val="2"/>
          </rPr>
          <t>If your organization already has an approved indirect cost rate, choose "Approved indirect cost rate." If one will need to be negotiated with WC or is pending negotiation, choose "Rate to be determined."</t>
        </r>
        <r>
          <rPr>
            <sz val="9"/>
            <color indexed="81"/>
            <rFont val="Tahoma"/>
            <family val="2"/>
          </rPr>
          <t xml:space="preserve">
</t>
        </r>
      </text>
    </comment>
  </commentList>
</comments>
</file>

<file path=xl/comments11.xml><?xml version="1.0" encoding="utf-8"?>
<comments xmlns="http://schemas.openxmlformats.org/spreadsheetml/2006/main">
  <authors>
    <author>a7891a</author>
    <author>MaryAnn Avendano</author>
  </authors>
  <commentList>
    <comment ref="B1" authorId="0" shapeId="0">
      <text>
        <r>
          <rPr>
            <sz val="16"/>
            <color indexed="81"/>
            <rFont val="Tahoma"/>
            <family val="2"/>
          </rPr>
          <t xml:space="preserve">Examples of support staff include: a dedicated grant accountant or a receptionist shared by multiple programs. Compensation for employees engaged in grant activities must be consistant to those performing similar work within the organization.  Any contractual staff must be listed on the Consult-Contract page or the Training page according to the type of work being performed. </t>
        </r>
        <r>
          <rPr>
            <sz val="8"/>
            <color indexed="81"/>
            <rFont val="Tahoma"/>
            <family val="2"/>
          </rPr>
          <t xml:space="preserve">
</t>
        </r>
      </text>
    </comment>
    <comment ref="G11" authorId="1" shapeId="0">
      <text>
        <r>
          <rPr>
            <sz val="14"/>
            <color indexed="81"/>
            <rFont val="Tahoma"/>
            <family val="2"/>
          </rPr>
          <t>If this position is listed as Direct charged, the distribution base must read "N/A-Direct Charged 100%."</t>
        </r>
        <r>
          <rPr>
            <sz val="9"/>
            <color indexed="81"/>
            <rFont val="Tahoma"/>
            <family val="2"/>
          </rPr>
          <t xml:space="preserve">
</t>
        </r>
      </text>
    </comment>
  </commentList>
</comments>
</file>

<file path=xl/comments12.xml><?xml version="1.0" encoding="utf-8"?>
<comments xmlns="http://schemas.openxmlformats.org/spreadsheetml/2006/main">
  <authors>
    <author>a7891a</author>
    <author>MaryAnn Avendano</author>
  </authors>
  <commentList>
    <comment ref="B1" authorId="0" shapeId="0">
      <text>
        <r>
          <rPr>
            <sz val="16"/>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6"/>
            <color indexed="81"/>
            <rFont val="Tahoma"/>
            <family val="2"/>
          </rPr>
          <t>only the employer</t>
        </r>
        <r>
          <rPr>
            <sz val="16"/>
            <color indexed="81"/>
            <rFont val="Tahoma"/>
            <family val="2"/>
          </rPr>
          <t xml:space="preserve"> cost of payroll taxes, insurance benefits, retirement costs, or other benefits.  </t>
        </r>
        <r>
          <rPr>
            <sz val="8"/>
            <color indexed="81"/>
            <rFont val="Tahoma"/>
            <family val="2"/>
          </rPr>
          <t xml:space="preserve">
</t>
        </r>
      </text>
    </comment>
    <comment ref="B4" authorId="1" shapeId="0">
      <text>
        <r>
          <rPr>
            <sz val="12"/>
            <color indexed="81"/>
            <rFont val="Tahoma"/>
            <family val="2"/>
          </rPr>
          <t>List each position working in a support function under this project and their names, if known. This column should automatically populate based on the information on Page I.</t>
        </r>
        <r>
          <rPr>
            <sz val="8"/>
            <color indexed="81"/>
            <rFont val="Tahoma"/>
            <family val="2"/>
          </rPr>
          <t xml:space="preserve">
</t>
        </r>
      </text>
    </comment>
    <comment ref="C4" authorId="1" shapeId="0">
      <text>
        <r>
          <rPr>
            <sz val="12"/>
            <color indexed="81"/>
            <rFont val="Tahoma"/>
            <family val="2"/>
          </rPr>
          <t>This amount should automatically fill-in from the Personnel page.</t>
        </r>
        <r>
          <rPr>
            <sz val="8"/>
            <color indexed="81"/>
            <rFont val="Tahoma"/>
            <family val="2"/>
          </rPr>
          <t xml:space="preserve">
</t>
        </r>
      </text>
    </comment>
    <comment ref="D4" authorId="1" shapeId="0">
      <text>
        <r>
          <rPr>
            <sz val="12"/>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13.xml><?xml version="1.0" encoding="utf-8"?>
<comments xmlns="http://schemas.openxmlformats.org/spreadsheetml/2006/main">
  <authors>
    <author>a7891a</author>
  </authors>
  <commentList>
    <comment ref="B1" authorId="0" shapeId="0">
      <text>
        <r>
          <rPr>
            <sz val="16"/>
            <color indexed="81"/>
            <rFont val="Tahoma"/>
            <family val="2"/>
          </rPr>
          <t>Match is cash or in-kind goods or services provided directly or indirectly by the grantee to help meet the goals and objectives of the program.</t>
        </r>
        <r>
          <rPr>
            <sz val="8"/>
            <color indexed="81"/>
            <rFont val="Tahoma"/>
            <family val="2"/>
          </rPr>
          <t xml:space="preserve">
</t>
        </r>
      </text>
    </comment>
  </commentList>
</comments>
</file>

<file path=xl/comments2.xml><?xml version="1.0" encoding="utf-8"?>
<comments xmlns="http://schemas.openxmlformats.org/spreadsheetml/2006/main">
  <authors>
    <author>a7891a</author>
  </authors>
  <commentList>
    <comment ref="B1" authorId="0" shapeId="0">
      <text>
        <r>
          <rPr>
            <sz val="14"/>
            <color indexed="81"/>
            <rFont val="Tahoma"/>
            <family val="2"/>
          </rPr>
          <t>List participant costs by type and show the basis for computation. These services include: occupational skills training contained on WC's ETPL list; on-the-job training which pays subsidies to employers during a participant's training period; customized training conducted with a commitment by an employer or group of employers to employ an individual upon successful completion of the training, and incumbent worker training in which participants receive upgraded skills training to increase their skills needed to retain or advance in employment.</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authors>
    <author>a7891a</author>
    <author>fcannella</author>
  </authors>
  <commentList>
    <comment ref="B1" authorId="0" shapeId="0">
      <text>
        <r>
          <rPr>
            <sz val="14"/>
            <color indexed="81"/>
            <rFont val="Tahoma"/>
            <family val="2"/>
          </rPr>
          <t xml:space="preserve">Such services include transportation, child care, dependant care, housing, and pre-employment expenses that are necessary to enable an individual to participate in WIOA activities.  </t>
        </r>
        <r>
          <rPr>
            <b/>
            <sz val="8"/>
            <color indexed="81"/>
            <rFont val="Tahoma"/>
            <family val="2"/>
          </rPr>
          <t xml:space="preserve">
</t>
        </r>
      </text>
    </comment>
    <comment ref="B27" authorId="1" shapeId="0">
      <text>
        <r>
          <rPr>
            <sz val="16"/>
            <color indexed="81"/>
            <rFont val="Tahoma"/>
            <family val="2"/>
          </rPr>
          <t>All participant services contracts must be competitively procured according to WC procurement requirements.</t>
        </r>
        <r>
          <rPr>
            <b/>
            <sz val="9"/>
            <color indexed="81"/>
            <rFont val="Tahoma"/>
            <family val="2"/>
          </rPr>
          <t xml:space="preserve">
</t>
        </r>
      </text>
    </comment>
  </commentList>
</comments>
</file>

<file path=xl/comments4.xml><?xml version="1.0" encoding="utf-8"?>
<comments xmlns="http://schemas.openxmlformats.org/spreadsheetml/2006/main">
  <authors>
    <author>a7891a</author>
    <author>fcannella</author>
  </authors>
  <commentList>
    <comment ref="B1" authorId="0" shapeId="0">
      <text>
        <r>
          <rPr>
            <sz val="14"/>
            <color indexed="81"/>
            <rFont val="Tahoma"/>
            <family val="2"/>
          </rPr>
          <t xml:space="preserve">Such services include transportation, child care, dependant care, housing, and pre-employment expenses that are necessary to enable an individual to participate in WIOA activities.  </t>
        </r>
        <r>
          <rPr>
            <b/>
            <sz val="8"/>
            <color indexed="81"/>
            <rFont val="Tahoma"/>
            <family val="2"/>
          </rPr>
          <t xml:space="preserve">
</t>
        </r>
      </text>
    </comment>
    <comment ref="B25" authorId="1" shapeId="0">
      <text>
        <r>
          <rPr>
            <sz val="16"/>
            <color indexed="81"/>
            <rFont val="Tahoma"/>
            <family val="2"/>
          </rPr>
          <t>All participant services contracts must be competitively procured according to WC procurement requirements.</t>
        </r>
        <r>
          <rPr>
            <b/>
            <sz val="9"/>
            <color indexed="81"/>
            <rFont val="Tahoma"/>
            <family val="2"/>
          </rPr>
          <t xml:space="preserve">
</t>
        </r>
      </text>
    </comment>
  </commentList>
</comments>
</file>

<file path=xl/comments5.xml><?xml version="1.0" encoding="utf-8"?>
<comments xmlns="http://schemas.openxmlformats.org/spreadsheetml/2006/main">
  <authors>
    <author>a7891a</author>
    <author>MaryAnn Avendano</author>
  </authors>
  <commentList>
    <comment ref="B1" authorId="0" shapeId="0">
      <text>
        <r>
          <rPr>
            <sz val="16"/>
            <color indexed="81"/>
            <rFont val="Tahoma"/>
            <family val="2"/>
          </rPr>
          <t xml:space="preserve">List each position by title and name of employee, if available. Show the annual salary rate and percentage of time devoted to the project. Compensation for employees engaged in grant activities must be consistant to those performing similar work within the organization. </t>
        </r>
        <r>
          <rPr>
            <sz val="8"/>
            <color indexed="81"/>
            <rFont val="Tahoma"/>
            <family val="2"/>
          </rPr>
          <t xml:space="preserve">
</t>
        </r>
      </text>
    </comment>
    <comment ref="B14" authorId="1" shapeId="0">
      <text>
        <r>
          <rPr>
            <sz val="14"/>
            <color indexed="81"/>
            <rFont val="Tahoma"/>
            <family val="2"/>
          </rPr>
          <t xml:space="preserve">List each position working direct hours in a programmatic capacity under this contract and their names, if known.  </t>
        </r>
        <r>
          <rPr>
            <sz val="8"/>
            <color indexed="81"/>
            <rFont val="Tahoma"/>
            <family val="2"/>
          </rPr>
          <t xml:space="preserve">
</t>
        </r>
      </text>
    </comment>
    <comment ref="C14" authorId="1" shapeId="0">
      <text>
        <r>
          <rPr>
            <sz val="14"/>
            <color indexed="81"/>
            <rFont val="Tahoma"/>
            <family val="2"/>
          </rPr>
          <t xml:space="preserve">Only choose Career Coach or Job Developer if the staff member is solely performing those functions. A staff member may be split into multiple lines if they have multiple job functions.
</t>
        </r>
      </text>
    </comment>
    <comment ref="D14" authorId="1" shapeId="0">
      <text>
        <r>
          <rPr>
            <sz val="14"/>
            <color indexed="81"/>
            <rFont val="Tahoma"/>
            <family val="2"/>
          </rPr>
          <t>Enter each position's full annual salary, even if the position is shared with other projects or funding sources.</t>
        </r>
        <r>
          <rPr>
            <sz val="12"/>
            <color indexed="81"/>
            <rFont val="Tahoma"/>
            <family val="2"/>
          </rPr>
          <t xml:space="preserve"> </t>
        </r>
        <r>
          <rPr>
            <sz val="8"/>
            <color indexed="81"/>
            <rFont val="Tahoma"/>
            <family val="2"/>
          </rPr>
          <t xml:space="preserve">
</t>
        </r>
      </text>
    </comment>
    <comment ref="E14" authorId="1" shapeId="0">
      <text>
        <r>
          <rPr>
            <sz val="12"/>
            <color indexed="81"/>
            <rFont val="Tahoma"/>
            <family val="2"/>
          </rPr>
          <t>Enter the percentage of time this staff member is devoted solely to this contract.</t>
        </r>
      </text>
    </comment>
    <comment ref="F14" authorId="1" shapeId="0">
      <text>
        <r>
          <rPr>
            <sz val="14"/>
            <color indexed="81"/>
            <rFont val="Tahoma"/>
            <family val="2"/>
          </rPr>
          <t>This number is not included in the total cost computation and the column is locked. This number auto-populates based on the percentage of time to this contract in the previous column.</t>
        </r>
        <r>
          <rPr>
            <sz val="8"/>
            <color indexed="81"/>
            <rFont val="Tahoma"/>
            <family val="2"/>
          </rPr>
          <t xml:space="preserve">
</t>
        </r>
      </text>
    </comment>
    <comment ref="G14" authorId="1" shapeId="0">
      <text>
        <r>
          <rPr>
            <sz val="14"/>
            <color indexed="81"/>
            <rFont val="Tahoma"/>
            <family val="2"/>
          </rPr>
          <t>Enter the number of months each position will be devoted to this project during the contract period.</t>
        </r>
        <r>
          <rPr>
            <sz val="8"/>
            <color indexed="81"/>
            <rFont val="Tahoma"/>
            <family val="2"/>
          </rPr>
          <t xml:space="preserve">
</t>
        </r>
      </text>
    </comment>
    <comment ref="B32" authorId="1" shapeId="0">
      <text>
        <r>
          <rPr>
            <sz val="14"/>
            <color indexed="81"/>
            <rFont val="Tahoma"/>
            <family val="2"/>
          </rPr>
          <t>Include any staff employed by a temp service or under contract here.</t>
        </r>
      </text>
    </comment>
  </commentList>
</comments>
</file>

<file path=xl/comments6.xml><?xml version="1.0" encoding="utf-8"?>
<comments xmlns="http://schemas.openxmlformats.org/spreadsheetml/2006/main">
  <authors>
    <author>a7891a</author>
    <author>MaryAnn Avendano</author>
  </authors>
  <commentList>
    <comment ref="B1" authorId="0" shapeId="0">
      <text>
        <r>
          <rPr>
            <sz val="14"/>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4"/>
            <color indexed="81"/>
            <rFont val="Tahoma"/>
            <family val="2"/>
          </rPr>
          <t>only the employer</t>
        </r>
        <r>
          <rPr>
            <sz val="14"/>
            <color indexed="81"/>
            <rFont val="Tahoma"/>
            <family val="2"/>
          </rPr>
          <t xml:space="preserve"> cost of payroll taxes, insurance benefits, retirement costs, or other benefits. </t>
        </r>
        <r>
          <rPr>
            <sz val="12"/>
            <color indexed="81"/>
            <rFont val="Tahoma"/>
            <family val="2"/>
          </rPr>
          <t xml:space="preserve"> </t>
        </r>
        <r>
          <rPr>
            <sz val="8"/>
            <color indexed="81"/>
            <rFont val="Tahoma"/>
            <family val="2"/>
          </rPr>
          <t xml:space="preserve">
</t>
        </r>
      </text>
    </comment>
    <comment ref="B4" authorId="1" shapeId="0">
      <text>
        <r>
          <rPr>
            <sz val="14"/>
            <color indexed="81"/>
            <rFont val="Tahoma"/>
            <family val="2"/>
          </rPr>
          <t>The Position-Names will auto-populate based on the staff entered on Tab C. Program Personnel.</t>
        </r>
        <r>
          <rPr>
            <sz val="8"/>
            <color indexed="81"/>
            <rFont val="Tahoma"/>
            <family val="2"/>
          </rPr>
          <t xml:space="preserve">
</t>
        </r>
      </text>
    </comment>
    <comment ref="C4" authorId="1" shapeId="0">
      <text>
        <r>
          <rPr>
            <sz val="14"/>
            <color indexed="81"/>
            <rFont val="Tahoma"/>
            <family val="2"/>
          </rPr>
          <t>This amount should automatically fill-in from the Personnel page.</t>
        </r>
        <r>
          <rPr>
            <sz val="8"/>
            <color indexed="81"/>
            <rFont val="Tahoma"/>
            <family val="2"/>
          </rPr>
          <t xml:space="preserve">
</t>
        </r>
      </text>
    </comment>
    <comment ref="D4" authorId="1" shapeId="0">
      <text>
        <r>
          <rPr>
            <sz val="14"/>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7.xml><?xml version="1.0" encoding="utf-8"?>
<comments xmlns="http://schemas.openxmlformats.org/spreadsheetml/2006/main">
  <authors>
    <author>a7891a</author>
  </authors>
  <commentList>
    <comment ref="B1" authorId="0" shapeId="0">
      <text>
        <r>
          <rPr>
            <sz val="14"/>
            <color indexed="81"/>
            <rFont val="Tahoma"/>
            <family val="2"/>
          </rPr>
          <t xml:space="preserve">List both local mileage and overnight travel and related expenses on this tab. </t>
        </r>
        <r>
          <rPr>
            <sz val="8"/>
            <color indexed="81"/>
            <rFont val="Tahoma"/>
            <family val="2"/>
          </rPr>
          <t xml:space="preserve">
</t>
        </r>
      </text>
    </comment>
  </commentList>
</comments>
</file>

<file path=xl/comments8.xml><?xml version="1.0" encoding="utf-8"?>
<comments xmlns="http://schemas.openxmlformats.org/spreadsheetml/2006/main">
  <authors>
    <author>a7891a</author>
    <author>MaryAnn Avendano</author>
  </authors>
  <commentList>
    <comment ref="B1" authorId="0" shapeId="0">
      <text>
        <r>
          <rPr>
            <sz val="14"/>
            <color indexed="81"/>
            <rFont val="Tahoma"/>
            <family val="2"/>
          </rPr>
          <t>List non-expendable items that are to be purchased. Non-expendable equipment is tangible property having a useful life of more than one year and an acquisition cost of $500 or more per unit. Applicants should analyze the cost benefits of purchasing versus leasing equipment, especially high cost items and those subject to rapid technical advances. Explain how the equipment is necessary for the success of the project. Include ALL equipment purchases here, regardless of purpose.</t>
        </r>
      </text>
    </comment>
    <comment ref="E6" authorId="1" shapeId="0">
      <text>
        <r>
          <rPr>
            <sz val="14"/>
            <color indexed="81"/>
            <rFont val="Tahoma"/>
            <family val="2"/>
          </rPr>
          <t>If the unit cost is listed as less than $500, an error message will flag saying "List on tab H." and the line will not be included in the Total.</t>
        </r>
        <r>
          <rPr>
            <sz val="9"/>
            <color indexed="81"/>
            <rFont val="Tahoma"/>
            <family val="2"/>
          </rPr>
          <t xml:space="preserve">
</t>
        </r>
      </text>
    </comment>
  </commentList>
</comments>
</file>

<file path=xl/comments9.xml><?xml version="1.0" encoding="utf-8"?>
<comments xmlns="http://schemas.openxmlformats.org/spreadsheetml/2006/main">
  <authors>
    <author>a7891a</author>
  </authors>
  <commentList>
    <comment ref="B1" authorId="0" shapeId="0">
      <text>
        <r>
          <rPr>
            <sz val="14"/>
            <color indexed="81"/>
            <rFont val="Tahoma"/>
            <family val="2"/>
          </rPr>
          <t xml:space="preserve">ALL subcontracts for any </t>
        </r>
        <r>
          <rPr>
            <u/>
            <sz val="14"/>
            <color indexed="81"/>
            <rFont val="Tahoma"/>
            <family val="2"/>
          </rPr>
          <t>non-participant service</t>
        </r>
        <r>
          <rPr>
            <sz val="14"/>
            <color indexed="81"/>
            <rFont val="Tahoma"/>
            <family val="2"/>
          </rPr>
          <t xml:space="preserve"> must be listed on this page, regardless of purpose. Put participant service related contracts at the bottom of the supportive services tab B. ALL subcontracts of one thousand dollars ($1,000.00) or over must be submitted to WC staff for procurement compliance approval prior to the award of the contract or the costs may not be reimbursed by contract funds.</t>
        </r>
        <r>
          <rPr>
            <sz val="8"/>
            <color indexed="81"/>
            <rFont val="Tahoma"/>
            <family val="2"/>
          </rPr>
          <t xml:space="preserve">
</t>
        </r>
      </text>
    </comment>
  </commentList>
</comments>
</file>

<file path=xl/sharedStrings.xml><?xml version="1.0" encoding="utf-8"?>
<sst xmlns="http://schemas.openxmlformats.org/spreadsheetml/2006/main" count="449" uniqueCount="242">
  <si>
    <t>Computation</t>
  </si>
  <si>
    <t>Total</t>
  </si>
  <si>
    <t>Annual Salary</t>
  </si>
  <si>
    <t>% of Time</t>
  </si>
  <si>
    <t>Fringe %</t>
  </si>
  <si>
    <t>Destination</t>
  </si>
  <si>
    <t>Unit Cost</t>
  </si>
  <si>
    <t>No. of Units</t>
  </si>
  <si>
    <t>G. Consultants/Contracts</t>
  </si>
  <si>
    <t>Budget Summary</t>
  </si>
  <si>
    <t>Total Direct Costs</t>
  </si>
  <si>
    <t>Category</t>
  </si>
  <si>
    <t>Cost Per Unit</t>
  </si>
  <si>
    <t># of Months</t>
  </si>
  <si>
    <t>Note: Please only include items with a unit cost of $500 or over on this page.</t>
  </si>
  <si>
    <t>Item Description</t>
  </si>
  <si>
    <t>Date</t>
  </si>
  <si>
    <t>Hrs. per Week</t>
  </si>
  <si>
    <t>Total Contract Cost</t>
  </si>
  <si>
    <t>Contract Cost</t>
  </si>
  <si>
    <t>Type of Travel</t>
  </si>
  <si>
    <t>Training Description</t>
  </si>
  <si>
    <t>Other-Describe in Narrative</t>
  </si>
  <si>
    <t>Item/Service</t>
  </si>
  <si>
    <t>&lt;Choose&gt;</t>
  </si>
  <si>
    <t>Executive Director/CEO</t>
  </si>
  <si>
    <t>&lt;Choose Position or Type&gt;</t>
  </si>
  <si>
    <t>Accounting Staff</t>
  </si>
  <si>
    <t>Janitorial Staff</t>
  </si>
  <si>
    <t>Security Staff</t>
  </si>
  <si>
    <t>IT Staff</t>
  </si>
  <si>
    <t>HR Staff</t>
  </si>
  <si>
    <t>Reception/Administrative Staff</t>
  </si>
  <si>
    <t>Executive Staff (Upper Mgmt)</t>
  </si>
  <si>
    <t>Print Name</t>
  </si>
  <si>
    <t>Sign Name</t>
  </si>
  <si>
    <t>&lt;Choose Base&gt;</t>
  </si>
  <si>
    <t>Square Footage Usage</t>
  </si>
  <si>
    <t>Participant Enrollments</t>
  </si>
  <si>
    <t>Position Type</t>
  </si>
  <si>
    <t># of Total FTE's</t>
  </si>
  <si>
    <t xml:space="preserve">Contract Salary </t>
  </si>
  <si>
    <t xml:space="preserve">Does any of the above training provide either a direct or indirect financial benefit to </t>
  </si>
  <si>
    <t>your organization or a related party? If so, please describe.</t>
  </si>
  <si>
    <t>Position-Name</t>
  </si>
  <si>
    <t>Prepared By (Provider):</t>
  </si>
  <si>
    <t>Approved By (Provider):</t>
  </si>
  <si>
    <t>D. Fringe Benefits for Direct Personnel</t>
  </si>
  <si>
    <t>E. Travel</t>
  </si>
  <si>
    <t>F. Equipment</t>
  </si>
  <si>
    <t>Participant Services Costs</t>
  </si>
  <si>
    <t>Resources</t>
  </si>
  <si>
    <t>Percent of Budget</t>
  </si>
  <si>
    <t>Cost Type</t>
  </si>
  <si>
    <t>Approved By (WC Program):</t>
  </si>
  <si>
    <t>Approved By (WC Fiscal):</t>
  </si>
  <si>
    <t xml:space="preserve">F. Equipment </t>
  </si>
  <si>
    <t xml:space="preserve">*NOTE: THIS PAGE IS LOCKED AND POPULATES BASED ON INFORMATION ENTERED ON THE SECTION TABS TO THE </t>
  </si>
  <si>
    <t>RIGHT OF THIS SHEET.*</t>
  </si>
  <si>
    <t>Summary page password = 311BUDGET</t>
  </si>
  <si>
    <t>&gt;Choose&lt;</t>
  </si>
  <si>
    <t>Phone Number</t>
  </si>
  <si>
    <t>Email Address</t>
  </si>
  <si>
    <t xml:space="preserve">Notes: </t>
  </si>
  <si>
    <t xml:space="preserve"># of Participants Projected to Serve </t>
  </si>
  <si>
    <t>Sample: Clothing</t>
  </si>
  <si>
    <t>Sample: Staff mileage</t>
  </si>
  <si>
    <t>Sample: Conference travel</t>
  </si>
  <si>
    <t>To be determined</t>
  </si>
  <si>
    <t>Various-in town</t>
  </si>
  <si>
    <t>Sample: Case manager laptop</t>
  </si>
  <si>
    <t>Sample: Laser printer</t>
  </si>
  <si>
    <t xml:space="preserve">Note: </t>
  </si>
  <si>
    <t>Notes:</t>
  </si>
  <si>
    <t xml:space="preserve">Are any of the above contractors related to anyone in your organization by blood </t>
  </si>
  <si>
    <t>or marriage, or business or employment relationship? If yes, please explain.</t>
  </si>
  <si>
    <t>Type of Service</t>
  </si>
  <si>
    <t>Sample: Consulting Services</t>
  </si>
  <si>
    <t>H. Other Overhead Costs</t>
  </si>
  <si>
    <t>Sample: Office Supplies</t>
  </si>
  <si>
    <t>Indirect Cost Rate</t>
  </si>
  <si>
    <t>Other-To Be Determined</t>
  </si>
  <si>
    <t>Cost</t>
  </si>
  <si>
    <t>Units</t>
  </si>
  <si>
    <t xml:space="preserve">No. of </t>
  </si>
  <si>
    <t xml:space="preserve">C. Program Personnel - Employees Only </t>
  </si>
  <si>
    <t xml:space="preserve">3. All non-program personnel including the Executive Director/CEO or equivalent and accounting or other </t>
  </si>
  <si>
    <t>1. Only include staff on this page who are employed by your organization for whom you pay payroll taxes.</t>
  </si>
  <si>
    <t>3. All program personnel should be listed on the Program Personnel page.</t>
  </si>
  <si>
    <t>Sample: Grant Accountant</t>
  </si>
  <si>
    <t>J. Fringe Benefits for Support Personnel</t>
  </si>
  <si>
    <t>Overhead and Support Costs</t>
  </si>
  <si>
    <t>Program Personnel Costs</t>
  </si>
  <si>
    <t xml:space="preserve">C. Program Personnel </t>
  </si>
  <si>
    <t>D. Program Fringe Benefits</t>
  </si>
  <si>
    <t>I.  Support Personnel</t>
  </si>
  <si>
    <t>Sample: Lifeskills Training</t>
  </si>
  <si>
    <t>Narrative (Required for Each Budget Line Above):</t>
  </si>
  <si>
    <t>Donated/In-Kind</t>
  </si>
  <si>
    <t>Other</t>
  </si>
  <si>
    <t>Description (Required for Each Match Line Above):</t>
  </si>
  <si>
    <t>Variance from Tab C.</t>
  </si>
  <si>
    <t>A. Participant Training</t>
  </si>
  <si>
    <t>A. Participant Training Costs</t>
  </si>
  <si>
    <t>J. Support Fringe Benefits</t>
  </si>
  <si>
    <t>Variance from tab I.</t>
  </si>
  <si>
    <t>Overall Budget Requirements:</t>
  </si>
  <si>
    <t>Occupational Skills Training</t>
  </si>
  <si>
    <t>On The Job Training</t>
  </si>
  <si>
    <t>Customized Training</t>
  </si>
  <si>
    <t xml:space="preserve">Cash </t>
  </si>
  <si>
    <t xml:space="preserve">Other Grant </t>
  </si>
  <si>
    <t>K. Match Resources</t>
  </si>
  <si>
    <t xml:space="preserve">     if the resources benefit multiple projects.</t>
  </si>
  <si>
    <t>Match Percent</t>
  </si>
  <si>
    <t>TOTAL Project Cost</t>
  </si>
  <si>
    <t>Provider Paid</t>
  </si>
  <si>
    <t>WC Paid</t>
  </si>
  <si>
    <t>TOTAL WC Paid</t>
  </si>
  <si>
    <t>Direct Payroll $</t>
  </si>
  <si>
    <t>Direct Payroll Hours</t>
  </si>
  <si>
    <t xml:space="preserve">B. Supportive Services </t>
  </si>
  <si>
    <t>TOTAL Project Expenses</t>
  </si>
  <si>
    <t>TOTAL Provider Contract (Provider Paid)</t>
  </si>
  <si>
    <t>TOTAL Matching Resources</t>
  </si>
  <si>
    <t>Incumbent Worker Training</t>
  </si>
  <si>
    <t>1. The training categories are locked and may only include the following.</t>
  </si>
  <si>
    <t>2. Rent, depreciation, or usage charges for the project should be included on this page.</t>
  </si>
  <si>
    <t>6. Staff bonuses or incentive pay is not allowable.</t>
  </si>
  <si>
    <t>Competitively Procured Contracts for Participant Services-Please list below</t>
  </si>
  <si>
    <t>1. Please list all contracts for direct participant services on tab B. Supportive Services.</t>
  </si>
  <si>
    <t>G. Consultants/Contracts (Non-Participant Related)</t>
  </si>
  <si>
    <t>Indirect</t>
  </si>
  <si>
    <t>Shared Direct</t>
  </si>
  <si>
    <t xml:space="preserve">Direct 100% </t>
  </si>
  <si>
    <t>N/A-Direct Charged 100%</t>
  </si>
  <si>
    <t>%  to this</t>
  </si>
  <si>
    <t>Contract</t>
  </si>
  <si>
    <t>Matching</t>
  </si>
  <si>
    <t>Sample: Jane Doe, Career Coach</t>
  </si>
  <si>
    <t>4. For staff who perform career coach duties, please list those duties on a separate line. See sample below.</t>
  </si>
  <si>
    <t>5. For staff who perform job developer duties, please list those duties on a separate line. See sample below.</t>
  </si>
  <si>
    <t>Type</t>
  </si>
  <si>
    <t>Staff</t>
  </si>
  <si>
    <t>Career Coach</t>
  </si>
  <si>
    <t>Job Developer</t>
  </si>
  <si>
    <t># of Dedicated Career Coach FTE's</t>
  </si>
  <si>
    <t># of Dedicated Job Developer FTE's</t>
  </si>
  <si>
    <t>Direct Charged or Indirect</t>
  </si>
  <si>
    <t>Distribution Base</t>
  </si>
  <si>
    <t>% to this Contract</t>
  </si>
  <si>
    <t xml:space="preserve">Total Wages </t>
  </si>
  <si>
    <t>2. All contracts listed must be procured according to WC procurement policy.</t>
  </si>
  <si>
    <t>1. Any match resources reported must directly benefit the project and must be distributed</t>
  </si>
  <si>
    <t>1. Include staff on this page who are performing direct programmatic duties.</t>
  </si>
  <si>
    <t>Contracted Programmatic Staff-Please list below</t>
  </si>
  <si>
    <t>Sample: Bob Smith</t>
  </si>
  <si>
    <t>Hourly Rate</t>
  </si>
  <si>
    <t>% Markup</t>
  </si>
  <si>
    <t>Total Cost</t>
  </si>
  <si>
    <t># of Weeks</t>
  </si>
  <si>
    <t>Sample: Bus passes</t>
  </si>
  <si>
    <t xml:space="preserve"> together in one line if desired (i.e. a transportation line may contain bus passes and gas cards). </t>
  </si>
  <si>
    <r>
      <t xml:space="preserve">1. Please list each </t>
    </r>
    <r>
      <rPr>
        <b/>
        <u/>
        <sz val="12"/>
        <rFont val="Arial"/>
        <family val="2"/>
      </rPr>
      <t>type</t>
    </r>
    <r>
      <rPr>
        <b/>
        <sz val="12"/>
        <rFont val="Arial"/>
        <family val="2"/>
      </rPr>
      <t xml:space="preserve"> of supportive service on a separate line. Respondents may group similar items </t>
    </r>
  </si>
  <si>
    <t>Shared direct</t>
  </si>
  <si>
    <t>Direct charged</t>
  </si>
  <si>
    <t>Sample: Receptionist</t>
  </si>
  <si>
    <t>5. Staff bonuses or incentive pay is not allowable.</t>
  </si>
  <si>
    <t>2. Please list all non-participant related subcontractors or contracted staff on the Consultants/Contracts page.</t>
  </si>
  <si>
    <t>Unit</t>
  </si>
  <si>
    <t>Indirect Costs</t>
  </si>
  <si>
    <t>%  to Contract</t>
  </si>
  <si>
    <t>Rate to be determined</t>
  </si>
  <si>
    <t>Direct/Indirect</t>
  </si>
  <si>
    <t>I. Support Personnel - Direct or Shared Direct Employees Only</t>
  </si>
  <si>
    <t xml:space="preserve">H. Other Overhead Costs </t>
  </si>
  <si>
    <t>Direct and Shared Direct</t>
  </si>
  <si>
    <t>Sample: Indirect Costs</t>
  </si>
  <si>
    <t>1. Only list direct charged and shared direct expenses in the top section. Indirect costs go in the bottom section in one line.</t>
  </si>
  <si>
    <t>Other Direct Function</t>
  </si>
  <si>
    <t>Sample: Jane Doe, Job Developer</t>
  </si>
  <si>
    <t>Type of</t>
  </si>
  <si>
    <t>Direct Expense</t>
  </si>
  <si>
    <r>
      <t xml:space="preserve">2. Indirect costs may </t>
    </r>
    <r>
      <rPr>
        <b/>
        <u/>
        <sz val="12"/>
        <rFont val="Arial"/>
        <family val="2"/>
      </rPr>
      <t>only</t>
    </r>
    <r>
      <rPr>
        <b/>
        <sz val="12"/>
        <rFont val="Arial"/>
        <family val="2"/>
      </rPr>
      <t xml:space="preserve"> be captured through an approved indirect cost rate and must be included in a single line item.</t>
    </r>
  </si>
  <si>
    <t>This line must also include staff and fringe for those who are contained in the indirect pool.</t>
  </si>
  <si>
    <t>4. Facilities-related costs such as utilities or janitorial services are allowable.</t>
  </si>
  <si>
    <t xml:space="preserve">5. Only include costs on this page that benefit this contract and are necessary for the administration of the contract. </t>
  </si>
  <si>
    <t>Approved indirect cost rate</t>
  </si>
  <si>
    <r>
      <t xml:space="preserve">4. Indirect personnel </t>
    </r>
    <r>
      <rPr>
        <b/>
        <u/>
        <sz val="12"/>
        <rFont val="Arial"/>
        <family val="2"/>
      </rPr>
      <t>may not</t>
    </r>
    <r>
      <rPr>
        <b/>
        <sz val="12"/>
        <rFont val="Arial"/>
        <family val="2"/>
      </rPr>
      <t xml:space="preserve"> be contained on this page. They must be included in the indirect cost line on the Overhead page.</t>
    </r>
  </si>
  <si>
    <t xml:space="preserve">Agency Name: </t>
  </si>
  <si>
    <t xml:space="preserve">Contract Name/Funding Type: </t>
  </si>
  <si>
    <t>Enter Number</t>
  </si>
  <si>
    <t>B1. Supportive Services</t>
  </si>
  <si>
    <t>Work Experience Training (WEX)</t>
  </si>
  <si>
    <t>Pre-Apprenticeship Training</t>
  </si>
  <si>
    <t>Transitional Jobs Training</t>
  </si>
  <si>
    <t xml:space="preserve">Provider </t>
  </si>
  <si>
    <t>Paid</t>
  </si>
  <si>
    <t xml:space="preserve">WC </t>
  </si>
  <si>
    <t>2. Occupational Skills Training and On the Job Training must total at least 40% of Total Project Expenses.</t>
  </si>
  <si>
    <t>3. Items 5, 6, and 7 have very specific requirements, therefore do not enter into contracts without first contacting WC.</t>
  </si>
  <si>
    <t xml:space="preserve">B2. Training Related to Supportive Services </t>
  </si>
  <si>
    <t xml:space="preserve">2. Approval of contract budget line items does NOT exempt procurement requirements. Contracts of </t>
  </si>
  <si>
    <t>$1,000 or over MUST be pre-approved by WC.</t>
  </si>
  <si>
    <t>2. Please list any contracted staff in the bottom section. Approval of contract budget line items does NOT</t>
  </si>
  <si>
    <t xml:space="preserve">    exempt procurement requirements. Contracts of $1,000 or over MUST be pre-approved by WC.</t>
  </si>
  <si>
    <t xml:space="preserve">    support staff should be contained on the Indirect or Support Personnel page.</t>
  </si>
  <si>
    <t>Contracts of $1,000 or over MUST be pre-approved by WC.</t>
  </si>
  <si>
    <t xml:space="preserve">3. No rent, depreciation, or building usage charges may be included in either the direct or indirect sections without prior </t>
  </si>
  <si>
    <t>approval of WC. Those costs should be reported on tab K. Match. Organizations with rent in the indirect pool must take care to exclude it.</t>
  </si>
  <si>
    <t>Type indirect base here</t>
  </si>
  <si>
    <t>Indirect Base Amount</t>
  </si>
  <si>
    <r>
      <t xml:space="preserve">Budget Period (Dates): </t>
    </r>
    <r>
      <rPr>
        <b/>
        <sz val="14"/>
        <rFont val="Arial"/>
        <family val="2"/>
      </rPr>
      <t>07/1/19-06/30/20</t>
    </r>
  </si>
  <si>
    <t>OCC Training (tab A.1), OJT Training (tab A.2) and Training Related Supportive Services (tab B2) must total at least 40% of Total Project Expenses</t>
  </si>
  <si>
    <t xml:space="preserve">B2. Training Related Supportive Services </t>
  </si>
  <si>
    <t xml:space="preserve">B1. Supportive Services </t>
  </si>
  <si>
    <t xml:space="preserve">PY19 WORKFORCE CONNECTIONS ADULT BUDGET TEMPLATE </t>
  </si>
  <si>
    <t>Cash</t>
  </si>
  <si>
    <t>In-Kind</t>
  </si>
  <si>
    <t>A. - Cash</t>
  </si>
  <si>
    <t>A. - In-Kind</t>
  </si>
  <si>
    <t>B. - In-Kind</t>
  </si>
  <si>
    <t>B. - Cash</t>
  </si>
  <si>
    <t>C. - Cash</t>
  </si>
  <si>
    <t>C. - In-Kind</t>
  </si>
  <si>
    <t>D. - Cash</t>
  </si>
  <si>
    <t>D. - In-Kind</t>
  </si>
  <si>
    <t>E. - Cash</t>
  </si>
  <si>
    <t>E. - In-Kind</t>
  </si>
  <si>
    <t>F. - Cash</t>
  </si>
  <si>
    <t>F. - In-Kind</t>
  </si>
  <si>
    <t>G. - Cash</t>
  </si>
  <si>
    <t>G. - In-Kind</t>
  </si>
  <si>
    <t>H. - Cash</t>
  </si>
  <si>
    <t>H. - In-Kind</t>
  </si>
  <si>
    <t>I. - Cash</t>
  </si>
  <si>
    <t>I. - In-Kind</t>
  </si>
  <si>
    <t>J. - Cash</t>
  </si>
  <si>
    <t>J. - In-Kind</t>
  </si>
  <si>
    <t>Cash Match must be at least 2% of Total Project Expenses Less Participant Costs (Tabs A. B1. and B2.)</t>
  </si>
  <si>
    <t>In-Kind Match must be at least 3% of Total Project Expenses Less Participant Costs (Tabs A. B1. and B2.)</t>
  </si>
  <si>
    <t>Revised 10/17/18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</si>
</sst>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_(&quot;$&quot;* #,##0_);_(&quot;$&quot;* \(#,##0\);_(&quot;$&quot;* &quot;-&quot;??_);_(@_)"/>
    <numFmt numFmtId="166" formatCode="0.0%"/>
    <numFmt numFmtId="167" formatCode="&quot;$&quot;#,##0"/>
    <numFmt numFmtId="168" formatCode="0.0"/>
    <numFmt numFmtId="169" formatCode="_(* #,##0_);_(* \(#,##0\);_(* &quot;-&quot;??_);_(@_)"/>
    <numFmt numFmtId="170" formatCode="_(&quot;$&quot;* #,##0.0000_);_(&quot;$&quot;* \(#,##0.0000\);_(&quot;$&quot;* &quot;-&quot;??_);_(@_)"/>
    <numFmt numFmtId="171" formatCode="0.0000%"/>
  </numFmts>
  <fonts count="22" x14ac:knownFonts="1">
    <font>
      <sz val="10"/>
      <name val="Arial"/>
    </font>
    <font>
      <sz val="10"/>
      <name val="Arial"/>
      <family val="2"/>
    </font>
    <font>
      <sz val="14"/>
      <name val="Arial"/>
      <family val="2"/>
    </font>
    <font>
      <b/>
      <sz val="12"/>
      <name val="Arial"/>
      <family val="2"/>
    </font>
    <font>
      <sz val="10"/>
      <name val="Arial"/>
      <family val="2"/>
    </font>
    <font>
      <sz val="8"/>
      <color indexed="81"/>
      <name val="Tahoma"/>
      <family val="2"/>
    </font>
    <font>
      <b/>
      <sz val="8"/>
      <color indexed="81"/>
      <name val="Tahoma"/>
      <family val="2"/>
    </font>
    <font>
      <b/>
      <sz val="14"/>
      <name val="Arial"/>
      <family val="2"/>
    </font>
    <font>
      <sz val="8"/>
      <name val="Arial"/>
      <family val="2"/>
    </font>
    <font>
      <sz val="12"/>
      <name val="Arial"/>
      <family val="2"/>
    </font>
    <font>
      <b/>
      <sz val="11"/>
      <name val="Arial"/>
      <family val="2"/>
    </font>
    <font>
      <b/>
      <sz val="10"/>
      <name val="Arial"/>
      <family val="2"/>
    </font>
    <font>
      <b/>
      <sz val="9"/>
      <color indexed="81"/>
      <name val="Tahoma"/>
      <family val="2"/>
    </font>
    <font>
      <b/>
      <sz val="16"/>
      <color indexed="81"/>
      <name val="Tahoma"/>
      <family val="2"/>
    </font>
    <font>
      <sz val="9"/>
      <color indexed="81"/>
      <name val="Tahoma"/>
      <family val="2"/>
    </font>
    <font>
      <sz val="16"/>
      <color indexed="81"/>
      <name val="Tahoma"/>
      <family val="2"/>
    </font>
    <font>
      <u/>
      <sz val="16"/>
      <color indexed="81"/>
      <name val="Tahoma"/>
      <family val="2"/>
    </font>
    <font>
      <b/>
      <u/>
      <sz val="12"/>
      <name val="Arial"/>
      <family val="2"/>
    </font>
    <font>
      <sz val="14"/>
      <color indexed="81"/>
      <name val="Tahoma"/>
      <family val="2"/>
    </font>
    <font>
      <sz val="12"/>
      <color indexed="81"/>
      <name val="Tahoma"/>
      <family val="2"/>
    </font>
    <font>
      <u/>
      <sz val="14"/>
      <color indexed="81"/>
      <name val="Tahoma"/>
      <family val="2"/>
    </font>
    <font>
      <sz val="10"/>
      <name val="Arial"/>
      <family val="2"/>
    </font>
  </fonts>
  <fills count="8">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s>
  <borders count="44">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21" fillId="0" borderId="0" applyFont="0" applyFill="0" applyBorder="0" applyAlignment="0" applyProtection="0"/>
  </cellStyleXfs>
  <cellXfs count="247">
    <xf numFmtId="0" fontId="0" fillId="0" borderId="0" xfId="0"/>
    <xf numFmtId="0" fontId="2" fillId="0" borderId="0" xfId="0" applyFont="1"/>
    <xf numFmtId="0" fontId="2" fillId="0" borderId="0" xfId="0" applyFont="1" applyBorder="1" applyAlignment="1">
      <alignment horizontal="left"/>
    </xf>
    <xf numFmtId="0" fontId="0" fillId="0" borderId="0" xfId="0" applyBorder="1"/>
    <xf numFmtId="0" fontId="2" fillId="0" borderId="0" xfId="0" applyFont="1" applyAlignment="1">
      <alignment horizontal="left"/>
    </xf>
    <xf numFmtId="0" fontId="4" fillId="0" borderId="0" xfId="0" applyFont="1"/>
    <xf numFmtId="0" fontId="10" fillId="0" borderId="0" xfId="0" applyFont="1"/>
    <xf numFmtId="0" fontId="9" fillId="0" borderId="0" xfId="0" applyFont="1" applyAlignment="1">
      <alignment horizontal="left"/>
    </xf>
    <xf numFmtId="0" fontId="9" fillId="0" borderId="0" xfId="0" applyFont="1"/>
    <xf numFmtId="0" fontId="9" fillId="0" borderId="1" xfId="0" applyFont="1" applyBorder="1" applyAlignment="1" applyProtection="1">
      <alignment horizontal="center"/>
      <protection locked="0"/>
    </xf>
    <xf numFmtId="0" fontId="3" fillId="0" borderId="0" xfId="0" applyFont="1" applyAlignment="1">
      <alignment horizontal="left"/>
    </xf>
    <xf numFmtId="0" fontId="9" fillId="0" borderId="0" xfId="0" applyFont="1" applyBorder="1"/>
    <xf numFmtId="0" fontId="3" fillId="0" borderId="0" xfId="0" applyFont="1" applyAlignment="1">
      <alignment horizontal="center"/>
    </xf>
    <xf numFmtId="0" fontId="3" fillId="0" borderId="0" xfId="0" applyFont="1" applyAlignment="1">
      <alignment horizontal="right"/>
    </xf>
    <xf numFmtId="0" fontId="9" fillId="0" borderId="3" xfId="0" applyFont="1" applyBorder="1"/>
    <xf numFmtId="0" fontId="3" fillId="0" borderId="4" xfId="0"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9" fillId="0" borderId="1" xfId="0" applyFont="1" applyBorder="1" applyProtection="1">
      <protection locked="0"/>
    </xf>
    <xf numFmtId="165" fontId="9" fillId="0" borderId="1" xfId="1" applyNumberFormat="1" applyFont="1" applyBorder="1" applyProtection="1">
      <protection locked="0"/>
    </xf>
    <xf numFmtId="1" fontId="9" fillId="0" borderId="1" xfId="2" applyNumberFormat="1" applyFont="1" applyBorder="1" applyAlignment="1" applyProtection="1">
      <alignment horizontal="center"/>
      <protection locked="0"/>
    </xf>
    <xf numFmtId="0" fontId="9" fillId="0" borderId="8" xfId="0" applyFont="1" applyBorder="1" applyProtection="1">
      <protection locked="0"/>
    </xf>
    <xf numFmtId="165" fontId="9" fillId="0" borderId="8" xfId="1" applyNumberFormat="1" applyFont="1" applyBorder="1" applyProtection="1">
      <protection locked="0"/>
    </xf>
    <xf numFmtId="1" fontId="9" fillId="0" borderId="8" xfId="2" applyNumberFormat="1" applyFont="1" applyBorder="1" applyAlignment="1" applyProtection="1">
      <alignment horizontal="center"/>
      <protection locked="0"/>
    </xf>
    <xf numFmtId="0" fontId="3" fillId="0" borderId="0" xfId="0" applyFont="1"/>
    <xf numFmtId="165" fontId="3" fillId="0" borderId="0" xfId="1" applyNumberFormat="1" applyFont="1" applyBorder="1"/>
    <xf numFmtId="0" fontId="3" fillId="0" borderId="10" xfId="0" applyFont="1" applyBorder="1" applyAlignment="1">
      <alignment horizontal="center"/>
    </xf>
    <xf numFmtId="0" fontId="9" fillId="0" borderId="11" xfId="0" applyFont="1" applyBorder="1"/>
    <xf numFmtId="0" fontId="3" fillId="0" borderId="12" xfId="0" applyFont="1" applyBorder="1"/>
    <xf numFmtId="0" fontId="3" fillId="0" borderId="6" xfId="0" applyFont="1" applyBorder="1" applyAlignment="1">
      <alignment horizontal="center" wrapText="1"/>
    </xf>
    <xf numFmtId="0" fontId="9" fillId="0" borderId="1" xfId="0" applyFont="1" applyBorder="1"/>
    <xf numFmtId="0" fontId="9" fillId="0" borderId="13" xfId="0" applyFont="1" applyBorder="1"/>
    <xf numFmtId="0" fontId="3" fillId="0" borderId="14" xfId="0" applyFont="1" applyBorder="1" applyAlignment="1">
      <alignment horizontal="center"/>
    </xf>
    <xf numFmtId="44" fontId="9" fillId="0" borderId="0" xfId="0" applyNumberFormat="1" applyFont="1"/>
    <xf numFmtId="44" fontId="3" fillId="0" borderId="0" xfId="1" applyNumberFormat="1" applyFont="1" applyBorder="1"/>
    <xf numFmtId="0" fontId="3" fillId="0" borderId="13" xfId="0" applyFont="1" applyBorder="1" applyAlignment="1">
      <alignment horizontal="center"/>
    </xf>
    <xf numFmtId="0" fontId="3" fillId="0" borderId="14" xfId="0" applyFont="1" applyBorder="1" applyAlignment="1">
      <alignment horizontal="center" wrapText="1"/>
    </xf>
    <xf numFmtId="0" fontId="3" fillId="0" borderId="7" xfId="0" applyFont="1" applyBorder="1" applyAlignment="1">
      <alignment horizontal="center" wrapText="1"/>
    </xf>
    <xf numFmtId="42" fontId="9" fillId="0" borderId="1" xfId="1" applyNumberFormat="1" applyFont="1" applyBorder="1"/>
    <xf numFmtId="42" fontId="3" fillId="0" borderId="8" xfId="1" applyNumberFormat="1" applyFont="1" applyBorder="1"/>
    <xf numFmtId="0" fontId="9" fillId="0" borderId="1" xfId="0" applyFont="1" applyFill="1" applyBorder="1" applyAlignment="1" applyProtection="1">
      <alignment horizontal="center"/>
      <protection locked="0"/>
    </xf>
    <xf numFmtId="0" fontId="9" fillId="0" borderId="0" xfId="0" applyFont="1" applyAlignment="1" applyProtection="1">
      <alignment horizontal="left"/>
      <protection locked="0"/>
    </xf>
    <xf numFmtId="0" fontId="0" fillId="0" borderId="0" xfId="0" applyAlignment="1" applyProtection="1">
      <alignment horizontal="left"/>
      <protection locked="0"/>
    </xf>
    <xf numFmtId="0" fontId="9" fillId="0" borderId="0" xfId="0" applyFont="1" applyAlignment="1" applyProtection="1">
      <alignment horizontal="center"/>
      <protection locked="0"/>
    </xf>
    <xf numFmtId="0" fontId="9" fillId="0" borderId="18" xfId="0" applyFont="1" applyBorder="1"/>
    <xf numFmtId="0" fontId="9" fillId="0" borderId="19" xfId="0" applyFont="1" applyBorder="1"/>
    <xf numFmtId="0" fontId="3" fillId="0" borderId="20" xfId="0" applyFont="1" applyBorder="1"/>
    <xf numFmtId="0" fontId="3" fillId="0" borderId="18" xfId="0" applyFont="1" applyBorder="1"/>
    <xf numFmtId="0" fontId="3" fillId="0" borderId="18" xfId="0" applyFont="1" applyBorder="1" applyAlignment="1">
      <alignment horizontal="right"/>
    </xf>
    <xf numFmtId="0" fontId="9" fillId="0" borderId="4" xfId="0" applyFont="1" applyBorder="1"/>
    <xf numFmtId="0" fontId="9" fillId="0" borderId="9" xfId="0" applyFont="1" applyBorder="1"/>
    <xf numFmtId="0" fontId="2" fillId="0" borderId="2" xfId="0" applyFont="1" applyBorder="1" applyAlignment="1" applyProtection="1">
      <alignment horizontal="left"/>
      <protection locked="0"/>
    </xf>
    <xf numFmtId="0" fontId="2" fillId="0" borderId="2" xfId="0" applyFont="1" applyBorder="1" applyProtection="1">
      <protection locked="0"/>
    </xf>
    <xf numFmtId="0" fontId="0" fillId="0" borderId="2" xfId="0" applyBorder="1" applyProtection="1">
      <protection locked="0"/>
    </xf>
    <xf numFmtId="0" fontId="0" fillId="0" borderId="0" xfId="0" applyProtection="1">
      <protection locked="0"/>
    </xf>
    <xf numFmtId="0" fontId="0" fillId="0" borderId="0" xfId="0" applyAlignment="1" applyProtection="1">
      <alignment horizontal="right"/>
      <protection locked="0"/>
    </xf>
    <xf numFmtId="0" fontId="3" fillId="0" borderId="0" xfId="0" applyFont="1" applyAlignment="1" applyProtection="1">
      <alignment horizontal="left"/>
      <protection locked="0"/>
    </xf>
    <xf numFmtId="0" fontId="0" fillId="0" borderId="0" xfId="0" applyBorder="1" applyProtection="1">
      <protection locked="0"/>
    </xf>
    <xf numFmtId="0" fontId="2" fillId="0" borderId="0" xfId="0" applyFont="1" applyAlignment="1" applyProtection="1">
      <alignment horizontal="left"/>
      <protection locked="0"/>
    </xf>
    <xf numFmtId="0" fontId="9" fillId="0" borderId="0" xfId="0" applyFont="1" applyBorder="1" applyAlignment="1" applyProtection="1">
      <alignment horizontal="left"/>
      <protection locked="0"/>
    </xf>
    <xf numFmtId="0" fontId="9" fillId="0" borderId="0" xfId="0" applyFont="1" applyBorder="1" applyProtection="1">
      <protection locked="0"/>
    </xf>
    <xf numFmtId="0" fontId="9" fillId="0" borderId="0" xfId="0" applyFont="1" applyProtection="1">
      <protection locked="0"/>
    </xf>
    <xf numFmtId="0" fontId="9" fillId="0" borderId="2" xfId="0" applyFont="1" applyBorder="1" applyAlignment="1" applyProtection="1">
      <alignment horizontal="left"/>
      <protection locked="0"/>
    </xf>
    <xf numFmtId="0" fontId="9" fillId="0" borderId="2" xfId="0" applyFont="1" applyBorder="1" applyProtection="1">
      <protection locked="0"/>
    </xf>
    <xf numFmtId="0" fontId="11" fillId="0" borderId="0" xfId="0" applyFont="1"/>
    <xf numFmtId="0" fontId="3" fillId="0" borderId="13" xfId="0" applyFont="1" applyFill="1" applyBorder="1" applyAlignment="1">
      <alignment horizontal="center"/>
    </xf>
    <xf numFmtId="0" fontId="9" fillId="3" borderId="8" xfId="0" applyFont="1" applyFill="1" applyBorder="1" applyProtection="1"/>
    <xf numFmtId="0" fontId="9" fillId="3" borderId="1" xfId="0" applyFont="1" applyFill="1" applyBorder="1" applyAlignment="1" applyProtection="1">
      <alignment horizontal="center"/>
    </xf>
    <xf numFmtId="165" fontId="9" fillId="3" borderId="8" xfId="1" applyNumberFormat="1" applyFont="1" applyFill="1" applyBorder="1" applyProtection="1"/>
    <xf numFmtId="9" fontId="9" fillId="3" borderId="8" xfId="2" applyFont="1" applyFill="1" applyBorder="1" applyAlignment="1" applyProtection="1">
      <alignment horizontal="center"/>
    </xf>
    <xf numFmtId="1" fontId="9" fillId="3" borderId="8" xfId="2" applyNumberFormat="1" applyFont="1" applyFill="1" applyBorder="1" applyAlignment="1" applyProtection="1">
      <alignment horizontal="center"/>
    </xf>
    <xf numFmtId="1" fontId="9" fillId="3" borderId="1" xfId="2" applyNumberFormat="1" applyFont="1" applyFill="1" applyBorder="1" applyAlignment="1" applyProtection="1">
      <alignment horizontal="center"/>
    </xf>
    <xf numFmtId="42" fontId="9" fillId="3" borderId="1" xfId="1" applyNumberFormat="1" applyFont="1" applyFill="1" applyBorder="1" applyProtection="1"/>
    <xf numFmtId="0" fontId="9" fillId="3" borderId="1" xfId="0" applyFont="1" applyFill="1" applyBorder="1" applyProtection="1"/>
    <xf numFmtId="165" fontId="9" fillId="3" borderId="1" xfId="1" applyNumberFormat="1" applyFont="1" applyFill="1" applyBorder="1" applyProtection="1"/>
    <xf numFmtId="9" fontId="9" fillId="3" borderId="1" xfId="2" applyFont="1" applyFill="1" applyBorder="1" applyAlignment="1" applyProtection="1">
      <alignment horizontal="center"/>
    </xf>
    <xf numFmtId="164" fontId="9" fillId="0" borderId="8" xfId="1" applyNumberFormat="1" applyFont="1" applyBorder="1" applyProtection="1">
      <protection locked="0"/>
    </xf>
    <xf numFmtId="0" fontId="0" fillId="0" borderId="0" xfId="0" applyAlignment="1">
      <alignment horizontal="center"/>
    </xf>
    <xf numFmtId="1" fontId="9" fillId="0" borderId="1" xfId="2" applyNumberFormat="1" applyFont="1" applyFill="1" applyBorder="1" applyAlignment="1" applyProtection="1">
      <alignment horizontal="center"/>
      <protection locked="0"/>
    </xf>
    <xf numFmtId="0" fontId="3" fillId="0" borderId="13" xfId="0" applyFont="1" applyBorder="1" applyAlignment="1">
      <alignment horizontal="center" wrapText="1"/>
    </xf>
    <xf numFmtId="9" fontId="9" fillId="3" borderId="1" xfId="2" applyNumberFormat="1" applyFont="1" applyFill="1" applyBorder="1" applyAlignment="1" applyProtection="1">
      <alignment horizontal="center"/>
    </xf>
    <xf numFmtId="0" fontId="9" fillId="0" borderId="0" xfId="0" applyFont="1" applyAlignment="1">
      <alignment horizontal="right"/>
    </xf>
    <xf numFmtId="42" fontId="9" fillId="0" borderId="1" xfId="1" applyNumberFormat="1" applyFont="1" applyBorder="1" applyProtection="1">
      <protection locked="0"/>
    </xf>
    <xf numFmtId="0" fontId="3" fillId="0" borderId="0" xfId="0" applyFont="1" applyProtection="1">
      <protection locked="0"/>
    </xf>
    <xf numFmtId="44" fontId="9" fillId="0" borderId="0" xfId="0" applyNumberFormat="1" applyFont="1" applyProtection="1">
      <protection locked="0"/>
    </xf>
    <xf numFmtId="0" fontId="3" fillId="0" borderId="2" xfId="0" applyFont="1" applyBorder="1" applyProtection="1">
      <protection locked="0"/>
    </xf>
    <xf numFmtId="44" fontId="9" fillId="0" borderId="2" xfId="0" applyNumberFormat="1" applyFont="1" applyBorder="1" applyProtection="1">
      <protection locked="0"/>
    </xf>
    <xf numFmtId="42" fontId="9" fillId="0" borderId="1" xfId="1" applyNumberFormat="1" applyFont="1" applyFill="1" applyBorder="1" applyProtection="1">
      <protection locked="0"/>
    </xf>
    <xf numFmtId="165" fontId="9" fillId="0" borderId="1" xfId="1" applyNumberFormat="1" applyFont="1" applyFill="1" applyBorder="1" applyProtection="1">
      <protection locked="0"/>
    </xf>
    <xf numFmtId="0" fontId="9" fillId="0" borderId="1" xfId="0" applyFont="1" applyBorder="1" applyProtection="1"/>
    <xf numFmtId="1" fontId="9" fillId="0" borderId="8" xfId="2" applyNumberFormat="1" applyFont="1" applyFill="1" applyBorder="1" applyAlignment="1" applyProtection="1">
      <alignment horizontal="center"/>
    </xf>
    <xf numFmtId="165" fontId="9" fillId="0" borderId="8" xfId="0" applyNumberFormat="1" applyFont="1" applyBorder="1"/>
    <xf numFmtId="0" fontId="9" fillId="0" borderId="8" xfId="0" applyFont="1" applyBorder="1"/>
    <xf numFmtId="0" fontId="0" fillId="0" borderId="2" xfId="0" applyBorder="1"/>
    <xf numFmtId="44" fontId="9" fillId="4" borderId="0" xfId="1" applyFont="1" applyFill="1" applyBorder="1"/>
    <xf numFmtId="9" fontId="9" fillId="4" borderId="0" xfId="2" applyNumberFormat="1" applyFont="1" applyFill="1" applyBorder="1" applyAlignment="1">
      <alignment horizontal="center"/>
    </xf>
    <xf numFmtId="44" fontId="9" fillId="4" borderId="21" xfId="1" applyFont="1" applyFill="1" applyBorder="1"/>
    <xf numFmtId="44" fontId="9" fillId="4" borderId="22" xfId="1" applyFont="1" applyFill="1" applyBorder="1"/>
    <xf numFmtId="42" fontId="3" fillId="0" borderId="23" xfId="1" applyNumberFormat="1" applyFont="1" applyBorder="1"/>
    <xf numFmtId="44" fontId="9" fillId="4" borderId="24" xfId="1" applyFont="1" applyFill="1" applyBorder="1"/>
    <xf numFmtId="44" fontId="9" fillId="4" borderId="25" xfId="1" applyFont="1" applyFill="1" applyBorder="1"/>
    <xf numFmtId="42" fontId="9" fillId="4" borderId="3" xfId="1" applyNumberFormat="1" applyFont="1" applyFill="1" applyBorder="1"/>
    <xf numFmtId="42" fontId="9" fillId="4" borderId="4" xfId="1" applyNumberFormat="1" applyFont="1" applyFill="1" applyBorder="1"/>
    <xf numFmtId="42" fontId="9" fillId="4" borderId="5" xfId="1" applyNumberFormat="1" applyFont="1" applyFill="1" applyBorder="1"/>
    <xf numFmtId="42" fontId="9" fillId="4" borderId="7" xfId="1" applyNumberFormat="1" applyFont="1" applyFill="1" applyBorder="1"/>
    <xf numFmtId="44" fontId="9" fillId="4" borderId="23" xfId="1" applyFont="1" applyFill="1" applyBorder="1"/>
    <xf numFmtId="166" fontId="9" fillId="0" borderId="26" xfId="1" applyNumberFormat="1" applyFont="1" applyBorder="1" applyAlignment="1">
      <alignment horizontal="center"/>
    </xf>
    <xf numFmtId="166" fontId="9" fillId="0" borderId="27" xfId="1" applyNumberFormat="1" applyFont="1" applyBorder="1" applyAlignment="1">
      <alignment horizontal="center"/>
    </xf>
    <xf numFmtId="42" fontId="9" fillId="0" borderId="23" xfId="1" applyNumberFormat="1" applyFont="1" applyBorder="1"/>
    <xf numFmtId="42" fontId="9" fillId="0" borderId="28" xfId="1" applyNumberFormat="1" applyFont="1" applyBorder="1"/>
    <xf numFmtId="42" fontId="7" fillId="0" borderId="23" xfId="1" applyNumberFormat="1" applyFont="1" applyBorder="1"/>
    <xf numFmtId="42" fontId="7" fillId="0" borderId="25" xfId="1" applyNumberFormat="1" applyFont="1" applyBorder="1"/>
    <xf numFmtId="166" fontId="3" fillId="0" borderId="30" xfId="1" applyNumberFormat="1" applyFont="1" applyBorder="1" applyAlignment="1">
      <alignment horizontal="center"/>
    </xf>
    <xf numFmtId="166" fontId="3" fillId="0" borderId="27" xfId="1" applyNumberFormat="1" applyFont="1" applyBorder="1" applyAlignment="1">
      <alignment horizontal="center"/>
    </xf>
    <xf numFmtId="42" fontId="9" fillId="4" borderId="28" xfId="1" applyNumberFormat="1" applyFont="1" applyFill="1" applyBorder="1"/>
    <xf numFmtId="42" fontId="9" fillId="4" borderId="32" xfId="1" applyNumberFormat="1" applyFont="1" applyFill="1" applyBorder="1"/>
    <xf numFmtId="166" fontId="3" fillId="0" borderId="23" xfId="2" applyNumberFormat="1" applyFont="1" applyBorder="1" applyAlignment="1">
      <alignment horizontal="center"/>
    </xf>
    <xf numFmtId="0" fontId="7" fillId="0" borderId="0" xfId="0" applyFont="1" applyFill="1" applyBorder="1" applyAlignment="1">
      <alignment horizontal="right"/>
    </xf>
    <xf numFmtId="0" fontId="3" fillId="0" borderId="0" xfId="0" applyFont="1" applyFill="1" applyBorder="1" applyAlignment="1">
      <alignment horizontal="left"/>
    </xf>
    <xf numFmtId="0" fontId="2" fillId="0" borderId="0" xfId="0" applyFont="1" applyFill="1"/>
    <xf numFmtId="0" fontId="9" fillId="0" borderId="33" xfId="0" applyFont="1" applyBorder="1" applyProtection="1">
      <protection locked="0"/>
    </xf>
    <xf numFmtId="165" fontId="9" fillId="0" borderId="33" xfId="1" applyNumberFormat="1" applyFont="1" applyBorder="1" applyProtection="1">
      <protection locked="0"/>
    </xf>
    <xf numFmtId="42" fontId="9" fillId="0" borderId="34" xfId="1" applyNumberFormat="1" applyFont="1" applyBorder="1" applyProtection="1">
      <protection locked="0"/>
    </xf>
    <xf numFmtId="44" fontId="9" fillId="0" borderId="8" xfId="1" applyNumberFormat="1" applyFont="1" applyBorder="1" applyProtection="1">
      <protection locked="0"/>
    </xf>
    <xf numFmtId="10" fontId="9" fillId="0" borderId="8" xfId="2" applyNumberFormat="1" applyFont="1" applyBorder="1" applyAlignment="1" applyProtection="1">
      <alignment horizontal="center"/>
      <protection locked="0"/>
    </xf>
    <xf numFmtId="42" fontId="9" fillId="0" borderId="1" xfId="1" applyNumberFormat="1" applyFont="1" applyFill="1" applyBorder="1"/>
    <xf numFmtId="1" fontId="9" fillId="0" borderId="8" xfId="2" applyNumberFormat="1" applyFont="1" applyFill="1" applyBorder="1" applyAlignment="1" applyProtection="1">
      <alignment horizontal="center" vertical="center"/>
      <protection locked="0"/>
    </xf>
    <xf numFmtId="42" fontId="3" fillId="0" borderId="0" xfId="1" applyNumberFormat="1" applyFont="1" applyBorder="1"/>
    <xf numFmtId="42" fontId="3" fillId="0" borderId="1" xfId="1" applyNumberFormat="1" applyFont="1" applyBorder="1"/>
    <xf numFmtId="42" fontId="9" fillId="0" borderId="34" xfId="1" applyNumberFormat="1" applyFont="1" applyFill="1" applyBorder="1" applyProtection="1">
      <protection locked="0"/>
    </xf>
    <xf numFmtId="0" fontId="3" fillId="0" borderId="16" xfId="0" applyFont="1" applyBorder="1" applyAlignment="1" applyProtection="1">
      <alignment horizontal="center"/>
    </xf>
    <xf numFmtId="0" fontId="3" fillId="0" borderId="17" xfId="0" applyFont="1" applyBorder="1" applyAlignment="1" applyProtection="1">
      <alignment horizontal="center"/>
    </xf>
    <xf numFmtId="168" fontId="3" fillId="0" borderId="8" xfId="0" applyNumberFormat="1" applyFont="1" applyBorder="1" applyAlignment="1">
      <alignment horizontal="center"/>
    </xf>
    <xf numFmtId="0" fontId="3" fillId="0" borderId="23" xfId="0" applyFont="1" applyBorder="1" applyAlignment="1" applyProtection="1"/>
    <xf numFmtId="0" fontId="3" fillId="0" borderId="30" xfId="0" applyFont="1" applyBorder="1" applyAlignment="1" applyProtection="1">
      <alignment horizontal="center"/>
    </xf>
    <xf numFmtId="0" fontId="3" fillId="0" borderId="23" xfId="0" applyFont="1" applyFill="1" applyBorder="1" applyAlignment="1" applyProtection="1">
      <alignment horizontal="center"/>
    </xf>
    <xf numFmtId="0" fontId="3" fillId="0" borderId="23" xfId="0" applyFont="1" applyBorder="1" applyAlignment="1" applyProtection="1">
      <alignment horizontal="center" wrapText="1"/>
    </xf>
    <xf numFmtId="42" fontId="3" fillId="0" borderId="35" xfId="1" applyNumberFormat="1" applyFont="1" applyFill="1" applyBorder="1" applyAlignment="1" applyProtection="1">
      <alignment horizontal="center"/>
    </xf>
    <xf numFmtId="0" fontId="3" fillId="0" borderId="3" xfId="0" applyFont="1" applyBorder="1"/>
    <xf numFmtId="0" fontId="9" fillId="0" borderId="8" xfId="0" applyFont="1" applyBorder="1" applyAlignment="1" applyProtection="1">
      <alignment horizontal="center"/>
    </xf>
    <xf numFmtId="0" fontId="9" fillId="0" borderId="8" xfId="0" applyFont="1" applyBorder="1" applyProtection="1"/>
    <xf numFmtId="166" fontId="3" fillId="0" borderId="31" xfId="2" applyNumberFormat="1" applyFont="1" applyBorder="1" applyAlignment="1">
      <alignment horizontal="center"/>
    </xf>
    <xf numFmtId="42" fontId="9" fillId="0" borderId="23" xfId="1" applyNumberFormat="1" applyFont="1" applyFill="1" applyBorder="1"/>
    <xf numFmtId="0" fontId="3" fillId="0" borderId="18" xfId="0" applyFont="1" applyBorder="1" applyAlignment="1" applyProtection="1"/>
    <xf numFmtId="0" fontId="3" fillId="0" borderId="19" xfId="0" applyFont="1" applyBorder="1" applyAlignment="1" applyProtection="1"/>
    <xf numFmtId="0" fontId="3" fillId="0" borderId="37" xfId="0" applyFont="1" applyBorder="1" applyAlignment="1" applyProtection="1"/>
    <xf numFmtId="0" fontId="1" fillId="0" borderId="0" xfId="0" applyFont="1"/>
    <xf numFmtId="0" fontId="3" fillId="0" borderId="9" xfId="0" applyFont="1" applyFill="1" applyBorder="1" applyAlignment="1">
      <alignment horizontal="center"/>
    </xf>
    <xf numFmtId="0" fontId="3" fillId="0" borderId="10" xfId="0" applyFont="1" applyFill="1" applyBorder="1" applyAlignment="1">
      <alignment horizontal="center"/>
    </xf>
    <xf numFmtId="44" fontId="9" fillId="0" borderId="1" xfId="1" applyNumberFormat="1" applyFont="1" applyBorder="1" applyProtection="1">
      <protection locked="0"/>
    </xf>
    <xf numFmtId="44" fontId="9" fillId="0" borderId="1" xfId="1" applyNumberFormat="1" applyFont="1" applyFill="1" applyBorder="1" applyProtection="1"/>
    <xf numFmtId="0" fontId="3" fillId="0" borderId="14" xfId="0" applyFont="1" applyFill="1" applyBorder="1" applyAlignment="1">
      <alignment horizontal="center" wrapText="1"/>
    </xf>
    <xf numFmtId="0" fontId="9" fillId="6" borderId="34" xfId="0" applyFont="1" applyFill="1" applyBorder="1" applyProtection="1"/>
    <xf numFmtId="165" fontId="9" fillId="6" borderId="34" xfId="1" applyNumberFormat="1" applyFont="1" applyFill="1" applyBorder="1" applyAlignment="1" applyProtection="1">
      <alignment horizontal="center"/>
    </xf>
    <xf numFmtId="1" fontId="9" fillId="6" borderId="0" xfId="2" applyNumberFormat="1" applyFont="1" applyFill="1" applyBorder="1" applyAlignment="1" applyProtection="1">
      <alignment horizontal="center"/>
    </xf>
    <xf numFmtId="165" fontId="9" fillId="0" borderId="8" xfId="0" applyNumberFormat="1" applyFont="1" applyFill="1" applyBorder="1" applyProtection="1">
      <protection locked="0"/>
    </xf>
    <xf numFmtId="1" fontId="9" fillId="0" borderId="8" xfId="2" applyNumberFormat="1" applyFont="1" applyFill="1" applyBorder="1" applyAlignment="1" applyProtection="1">
      <alignment horizontal="center"/>
      <protection locked="0"/>
    </xf>
    <xf numFmtId="9" fontId="9" fillId="6" borderId="34" xfId="1" applyNumberFormat="1" applyFont="1" applyFill="1" applyBorder="1" applyAlignment="1" applyProtection="1">
      <alignment horizontal="center"/>
    </xf>
    <xf numFmtId="42" fontId="9" fillId="6" borderId="34" xfId="1" applyNumberFormat="1" applyFont="1" applyFill="1" applyBorder="1" applyProtection="1"/>
    <xf numFmtId="44" fontId="9" fillId="3" borderId="1" xfId="0" applyNumberFormat="1" applyFont="1" applyFill="1" applyBorder="1" applyProtection="1"/>
    <xf numFmtId="10" fontId="9" fillId="3" borderId="1" xfId="0" applyNumberFormat="1" applyFont="1" applyFill="1" applyBorder="1" applyAlignment="1" applyProtection="1">
      <alignment horizontal="center"/>
    </xf>
    <xf numFmtId="1" fontId="9" fillId="3" borderId="1" xfId="1" applyNumberFormat="1" applyFont="1" applyFill="1" applyBorder="1" applyAlignment="1" applyProtection="1">
      <alignment horizontal="center" vertical="center"/>
    </xf>
    <xf numFmtId="0" fontId="3" fillId="5" borderId="8" xfId="0" applyFont="1" applyFill="1" applyBorder="1" applyAlignment="1" applyProtection="1">
      <alignment horizontal="center"/>
      <protection locked="0"/>
    </xf>
    <xf numFmtId="42" fontId="9" fillId="0" borderId="1" xfId="1" applyNumberFormat="1" applyFont="1" applyBorder="1" applyAlignment="1" applyProtection="1">
      <protection locked="0"/>
    </xf>
    <xf numFmtId="0" fontId="9" fillId="0" borderId="0" xfId="0" applyFont="1" applyAlignment="1" applyProtection="1">
      <alignment horizontal="left"/>
      <protection locked="0"/>
    </xf>
    <xf numFmtId="0" fontId="3" fillId="0" borderId="41" xfId="0" applyFont="1" applyBorder="1" applyAlignment="1">
      <alignment horizontal="center" wrapText="1"/>
    </xf>
    <xf numFmtId="0" fontId="3" fillId="0" borderId="4" xfId="0" applyFont="1" applyFill="1" applyBorder="1" applyAlignment="1">
      <alignment horizontal="center"/>
    </xf>
    <xf numFmtId="0" fontId="3" fillId="0" borderId="29" xfId="0" applyFont="1" applyFill="1" applyBorder="1" applyAlignment="1">
      <alignment horizontal="center"/>
    </xf>
    <xf numFmtId="0" fontId="3" fillId="0" borderId="25" xfId="0" applyFont="1" applyBorder="1" applyAlignment="1">
      <alignment horizontal="center" wrapText="1"/>
    </xf>
    <xf numFmtId="169" fontId="9" fillId="7" borderId="1" xfId="3" applyNumberFormat="1" applyFont="1" applyFill="1" applyBorder="1" applyAlignment="1" applyProtection="1">
      <alignment horizontal="left"/>
    </xf>
    <xf numFmtId="169" fontId="9" fillId="0" borderId="1" xfId="3" applyNumberFormat="1" applyFont="1" applyBorder="1" applyAlignment="1" applyProtection="1">
      <alignment horizontal="left"/>
      <protection locked="0"/>
    </xf>
    <xf numFmtId="0" fontId="2" fillId="0" borderId="0" xfId="0" applyFont="1" applyFill="1" applyAlignment="1">
      <alignment horizontal="left"/>
    </xf>
    <xf numFmtId="0" fontId="0" fillId="0" borderId="0" xfId="0" applyFill="1" applyBorder="1"/>
    <xf numFmtId="0" fontId="0" fillId="0" borderId="0" xfId="0" applyFill="1"/>
    <xf numFmtId="0" fontId="7" fillId="0" borderId="0" xfId="0" applyFont="1" applyFill="1" applyBorder="1" applyAlignment="1">
      <alignment horizontal="center"/>
    </xf>
    <xf numFmtId="170" fontId="9" fillId="0" borderId="1" xfId="1" applyNumberFormat="1" applyFont="1" applyFill="1" applyBorder="1" applyProtection="1">
      <protection locked="0"/>
    </xf>
    <xf numFmtId="10" fontId="9" fillId="0" borderId="33" xfId="2" applyNumberFormat="1" applyFont="1" applyBorder="1" applyAlignment="1" applyProtection="1">
      <alignment horizontal="center"/>
      <protection locked="0"/>
    </xf>
    <xf numFmtId="171" fontId="9" fillId="0" borderId="8" xfId="2" applyNumberFormat="1" applyFont="1" applyBorder="1" applyAlignment="1" applyProtection="1">
      <alignment horizontal="center"/>
      <protection locked="0"/>
    </xf>
    <xf numFmtId="10" fontId="9" fillId="0" borderId="8" xfId="2" applyNumberFormat="1" applyFont="1" applyFill="1" applyBorder="1" applyAlignment="1" applyProtection="1">
      <alignment horizontal="center"/>
      <protection locked="0"/>
    </xf>
    <xf numFmtId="2" fontId="9" fillId="0" borderId="1" xfId="2" applyNumberFormat="1" applyFont="1" applyBorder="1" applyAlignment="1" applyProtection="1">
      <alignment horizontal="center"/>
      <protection locked="0"/>
    </xf>
    <xf numFmtId="2" fontId="9" fillId="0" borderId="8" xfId="2" applyNumberFormat="1" applyFont="1" applyBorder="1" applyAlignment="1" applyProtection="1">
      <alignment horizontal="center"/>
      <protection locked="0"/>
    </xf>
    <xf numFmtId="44" fontId="9" fillId="0" borderId="1" xfId="1" applyNumberFormat="1" applyFont="1" applyFill="1" applyBorder="1" applyProtection="1">
      <protection locked="0"/>
    </xf>
    <xf numFmtId="44" fontId="9" fillId="0" borderId="8" xfId="1" applyNumberFormat="1" applyFont="1" applyFill="1" applyBorder="1" applyProtection="1">
      <protection locked="0"/>
    </xf>
    <xf numFmtId="10" fontId="9" fillId="0" borderId="1" xfId="2" applyNumberFormat="1" applyFont="1" applyFill="1" applyBorder="1" applyAlignment="1" applyProtection="1">
      <alignment horizontal="center"/>
      <protection locked="0"/>
    </xf>
    <xf numFmtId="10" fontId="9" fillId="0" borderId="1" xfId="2" applyNumberFormat="1" applyFont="1" applyBorder="1" applyAlignment="1" applyProtection="1">
      <alignment horizontal="center"/>
      <protection locked="0"/>
    </xf>
    <xf numFmtId="10" fontId="9" fillId="0" borderId="34" xfId="2" applyNumberFormat="1" applyFont="1" applyBorder="1" applyAlignment="1" applyProtection="1">
      <alignment horizontal="center"/>
      <protection locked="0"/>
    </xf>
    <xf numFmtId="170" fontId="9" fillId="0" borderId="1" xfId="1" applyNumberFormat="1" applyFont="1" applyBorder="1" applyProtection="1">
      <protection locked="0"/>
    </xf>
    <xf numFmtId="170" fontId="9" fillId="0" borderId="8" xfId="1" applyNumberFormat="1" applyFont="1" applyBorder="1" applyProtection="1">
      <protection locked="0"/>
    </xf>
    <xf numFmtId="170" fontId="9" fillId="0" borderId="33" xfId="1" applyNumberFormat="1" applyFont="1" applyBorder="1" applyProtection="1">
      <protection locked="0"/>
    </xf>
    <xf numFmtId="0" fontId="9" fillId="0" borderId="0" xfId="0" applyFont="1" applyAlignment="1" applyProtection="1">
      <alignment horizontal="left" wrapText="1"/>
      <protection locked="0"/>
    </xf>
    <xf numFmtId="0" fontId="9" fillId="0" borderId="43" xfId="0" applyFont="1" applyBorder="1"/>
    <xf numFmtId="0" fontId="3" fillId="0" borderId="35" xfId="0" applyFont="1" applyBorder="1" applyAlignment="1">
      <alignment horizontal="center"/>
    </xf>
    <xf numFmtId="0" fontId="3" fillId="0" borderId="31" xfId="0" applyFont="1" applyBorder="1"/>
    <xf numFmtId="0" fontId="3" fillId="0" borderId="31" xfId="0" applyFont="1" applyBorder="1" applyAlignment="1">
      <alignment horizontal="center"/>
    </xf>
    <xf numFmtId="0" fontId="3" fillId="0" borderId="23" xfId="0" applyFont="1" applyBorder="1" applyAlignment="1">
      <alignment horizontal="center"/>
    </xf>
    <xf numFmtId="0" fontId="9" fillId="0" borderId="0" xfId="0" applyFont="1" applyAlignment="1" applyProtection="1">
      <alignment wrapText="1"/>
      <protection locked="0"/>
    </xf>
    <xf numFmtId="0" fontId="9" fillId="0" borderId="43" xfId="0" applyFont="1" applyBorder="1" applyProtection="1">
      <protection locked="0"/>
    </xf>
    <xf numFmtId="0" fontId="9" fillId="0" borderId="18" xfId="0" applyFont="1" applyBorder="1" applyProtection="1">
      <protection locked="0"/>
    </xf>
    <xf numFmtId="42" fontId="9" fillId="0" borderId="1" xfId="1" applyNumberFormat="1" applyFont="1" applyBorder="1" applyProtection="1"/>
    <xf numFmtId="0" fontId="7" fillId="5" borderId="23" xfId="0" applyFont="1" applyFill="1" applyBorder="1" applyAlignment="1">
      <alignment horizontal="center" vertical="center"/>
    </xf>
    <xf numFmtId="0" fontId="9" fillId="0" borderId="34" xfId="0" applyFont="1" applyBorder="1" applyProtection="1">
      <protection locked="0"/>
    </xf>
    <xf numFmtId="42" fontId="9" fillId="0" borderId="34" xfId="1" applyNumberFormat="1" applyFont="1" applyBorder="1" applyProtection="1"/>
    <xf numFmtId="43" fontId="9" fillId="0" borderId="1" xfId="3" applyFont="1" applyBorder="1" applyAlignment="1" applyProtection="1">
      <alignment horizontal="center"/>
      <protection locked="0"/>
    </xf>
    <xf numFmtId="43" fontId="9" fillId="0" borderId="8" xfId="3" applyFont="1" applyBorder="1" applyAlignment="1" applyProtection="1">
      <alignment horizontal="center"/>
      <protection locked="0"/>
    </xf>
    <xf numFmtId="43" fontId="9" fillId="0" borderId="1" xfId="3" applyNumberFormat="1" applyFont="1" applyBorder="1" applyAlignment="1" applyProtection="1">
      <alignment horizontal="center"/>
      <protection locked="0"/>
    </xf>
    <xf numFmtId="0" fontId="9" fillId="0" borderId="0" xfId="0" applyFont="1" applyAlignment="1" applyProtection="1">
      <alignment horizontal="left"/>
      <protection locked="0"/>
    </xf>
    <xf numFmtId="0" fontId="3" fillId="0" borderId="0" xfId="0" applyFont="1" applyBorder="1" applyAlignment="1">
      <alignment horizont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7" fillId="0" borderId="0" xfId="0" applyFont="1" applyBorder="1" applyAlignment="1" applyProtection="1">
      <alignment horizontal="center"/>
    </xf>
    <xf numFmtId="0" fontId="3" fillId="0" borderId="0" xfId="0" applyFont="1" applyAlignment="1" applyProtection="1">
      <alignment horizontal="center"/>
    </xf>
    <xf numFmtId="166" fontId="3" fillId="0" borderId="29" xfId="1" applyNumberFormat="1" applyFont="1" applyBorder="1" applyAlignment="1">
      <alignment horizontal="center" vertical="center"/>
    </xf>
    <xf numFmtId="166" fontId="3" fillId="0" borderId="24" xfId="1" applyNumberFormat="1" applyFont="1" applyBorder="1" applyAlignment="1">
      <alignment horizontal="center" vertical="center"/>
    </xf>
    <xf numFmtId="166" fontId="3" fillId="0" borderId="25" xfId="1" applyNumberFormat="1" applyFont="1" applyBorder="1" applyAlignment="1">
      <alignment horizontal="center" vertical="center"/>
    </xf>
    <xf numFmtId="0" fontId="9" fillId="0" borderId="1" xfId="0" applyFont="1" applyBorder="1" applyAlignment="1">
      <alignment horizontal="center" vertical="center" wrapText="1"/>
    </xf>
    <xf numFmtId="0" fontId="7" fillId="0" borderId="0" xfId="0" applyFont="1" applyFill="1" applyBorder="1" applyAlignment="1">
      <alignment horizontal="right" wrapText="1"/>
    </xf>
    <xf numFmtId="0" fontId="7" fillId="0" borderId="32" xfId="0" applyFont="1" applyFill="1" applyBorder="1" applyAlignment="1">
      <alignment horizontal="right" wrapText="1"/>
    </xf>
    <xf numFmtId="0" fontId="7" fillId="5" borderId="29" xfId="0" applyFont="1" applyFill="1" applyBorder="1" applyAlignment="1">
      <alignment horizontal="center" vertical="center"/>
    </xf>
    <xf numFmtId="0" fontId="7" fillId="5" borderId="25" xfId="0" applyFont="1" applyFill="1" applyBorder="1" applyAlignment="1">
      <alignment horizontal="center" vertical="center"/>
    </xf>
    <xf numFmtId="167" fontId="7" fillId="0" borderId="15" xfId="0" applyNumberFormat="1" applyFont="1" applyBorder="1" applyAlignment="1">
      <alignment horizontal="center"/>
    </xf>
    <xf numFmtId="167" fontId="7" fillId="0" borderId="16" xfId="0" applyNumberFormat="1" applyFont="1" applyBorder="1" applyAlignment="1">
      <alignment horizontal="center"/>
    </xf>
    <xf numFmtId="167" fontId="7" fillId="0" borderId="17" xfId="0" applyNumberFormat="1" applyFont="1" applyBorder="1" applyAlignment="1">
      <alignment horizontal="center"/>
    </xf>
    <xf numFmtId="167" fontId="7" fillId="0" borderId="31" xfId="0" applyNumberFormat="1" applyFont="1" applyBorder="1" applyAlignment="1">
      <alignment horizontal="center"/>
    </xf>
    <xf numFmtId="167" fontId="7" fillId="0" borderId="35" xfId="0" applyNumberFormat="1" applyFont="1" applyBorder="1" applyAlignment="1">
      <alignment horizontal="center"/>
    </xf>
    <xf numFmtId="0" fontId="3" fillId="2" borderId="36" xfId="0" applyFont="1" applyFill="1" applyBorder="1" applyAlignment="1">
      <alignment horizontal="center"/>
    </xf>
    <xf numFmtId="0" fontId="3" fillId="2" borderId="38" xfId="0" applyFont="1" applyFill="1" applyBorder="1" applyAlignment="1">
      <alignment horizontal="center"/>
    </xf>
    <xf numFmtId="0" fontId="0" fillId="0" borderId="0" xfId="0" applyAlignment="1" applyProtection="1">
      <alignment horizontal="left"/>
      <protection locked="0"/>
    </xf>
    <xf numFmtId="0" fontId="9" fillId="0" borderId="0" xfId="0" applyFont="1" applyAlignment="1" applyProtection="1">
      <alignment horizontal="left"/>
      <protection locked="0"/>
    </xf>
    <xf numFmtId="0" fontId="3" fillId="2" borderId="27" xfId="0" applyFont="1" applyFill="1" applyBorder="1" applyAlignment="1">
      <alignment horizontal="center"/>
    </xf>
    <xf numFmtId="0" fontId="3" fillId="2" borderId="39" xfId="0" applyFont="1" applyFill="1" applyBorder="1" applyAlignment="1">
      <alignment horizontal="center"/>
    </xf>
    <xf numFmtId="0" fontId="3" fillId="0" borderId="31" xfId="0" applyFont="1" applyBorder="1" applyAlignment="1" applyProtection="1">
      <alignment horizontal="left"/>
    </xf>
    <xf numFmtId="0" fontId="3" fillId="0" borderId="30" xfId="0" applyFont="1" applyBorder="1" applyAlignment="1" applyProtection="1">
      <alignment horizontal="left"/>
    </xf>
    <xf numFmtId="0" fontId="9" fillId="0" borderId="0" xfId="0" applyFont="1" applyAlignment="1" applyProtection="1">
      <alignment horizontal="center"/>
      <protection locked="0"/>
    </xf>
    <xf numFmtId="0" fontId="0" fillId="0" borderId="0" xfId="0" applyAlignment="1" applyProtection="1">
      <alignment horizontal="center"/>
      <protection locked="0"/>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2" borderId="4" xfId="0" applyFont="1" applyFill="1" applyBorder="1" applyAlignment="1">
      <alignment horizontal="center"/>
    </xf>
    <xf numFmtId="42" fontId="9" fillId="6" borderId="22" xfId="1" applyNumberFormat="1" applyFont="1" applyFill="1" applyBorder="1" applyAlignment="1" applyProtection="1">
      <alignment horizontal="center"/>
    </xf>
    <xf numFmtId="42" fontId="9" fillId="6" borderId="40" xfId="1" applyNumberFormat="1" applyFont="1" applyFill="1" applyBorder="1" applyAlignment="1" applyProtection="1">
      <alignment horizontal="center"/>
    </xf>
    <xf numFmtId="0" fontId="3" fillId="0" borderId="31" xfId="0" applyFont="1" applyBorder="1" applyAlignment="1" applyProtection="1">
      <alignment horizontal="center"/>
    </xf>
    <xf numFmtId="0" fontId="3" fillId="0" borderId="35" xfId="0" applyFont="1" applyBorder="1" applyAlignment="1" applyProtection="1">
      <alignment horizontal="center"/>
    </xf>
    <xf numFmtId="44" fontId="9" fillId="0" borderId="20" xfId="0" applyNumberFormat="1" applyFont="1" applyFill="1" applyBorder="1" applyAlignment="1" applyProtection="1">
      <alignment horizontal="center"/>
      <protection locked="0"/>
    </xf>
    <xf numFmtId="44" fontId="9" fillId="0" borderId="42" xfId="0" applyNumberFormat="1" applyFont="1" applyFill="1" applyBorder="1" applyAlignment="1" applyProtection="1">
      <alignment horizontal="center"/>
      <protection locked="0"/>
    </xf>
    <xf numFmtId="0" fontId="9" fillId="5" borderId="31" xfId="0" applyFont="1" applyFill="1" applyBorder="1" applyAlignment="1" applyProtection="1">
      <alignment horizontal="center"/>
      <protection locked="0"/>
    </xf>
    <xf numFmtId="0" fontId="9" fillId="5" borderId="35" xfId="0" applyFont="1" applyFill="1" applyBorder="1" applyAlignment="1" applyProtection="1">
      <alignment horizontal="center"/>
      <protection locked="0"/>
    </xf>
    <xf numFmtId="0" fontId="9" fillId="0" borderId="0" xfId="0" applyFont="1" applyAlignment="1" applyProtection="1">
      <alignment horizontal="center"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2" sqref="D12"/>
    </sheetView>
  </sheetViews>
  <sheetFormatPr defaultRowHeight="12.75" x14ac:dyDescent="0.2"/>
  <sheetData>
    <row r="1" spans="1:1" x14ac:dyDescent="0.2">
      <c r="A1" s="5" t="s">
        <v>59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2"/>
  <sheetViews>
    <sheetView zoomScaleNormal="100" workbookViewId="0">
      <selection activeCell="B3" sqref="B3"/>
    </sheetView>
  </sheetViews>
  <sheetFormatPr defaultRowHeight="12.75" x14ac:dyDescent="0.2"/>
  <cols>
    <col min="1" max="1" width="3.85546875" bestFit="1" customWidth="1"/>
    <col min="2" max="2" width="37.140625" customWidth="1"/>
    <col min="3" max="3" width="23.7109375" customWidth="1"/>
    <col min="4" max="4" width="15.85546875" bestFit="1" customWidth="1"/>
    <col min="5" max="5" width="16.7109375" customWidth="1"/>
    <col min="6" max="6" width="16.5703125" bestFit="1" customWidth="1"/>
  </cols>
  <sheetData>
    <row r="1" spans="1:5" ht="18" customHeight="1" x14ac:dyDescent="0.25">
      <c r="B1" s="1" t="s">
        <v>131</v>
      </c>
      <c r="C1" s="1"/>
    </row>
    <row r="2" spans="1:5" ht="18" x14ac:dyDescent="0.25">
      <c r="B2" s="1"/>
    </row>
    <row r="3" spans="1:5" s="6" customFormat="1" ht="18" customHeight="1" x14ac:dyDescent="0.25">
      <c r="B3" s="25" t="s">
        <v>73</v>
      </c>
    </row>
    <row r="4" spans="1:5" s="6" customFormat="1" ht="18" customHeight="1" x14ac:dyDescent="0.25">
      <c r="B4" s="25" t="s">
        <v>130</v>
      </c>
    </row>
    <row r="5" spans="1:5" s="6" customFormat="1" ht="18" customHeight="1" x14ac:dyDescent="0.25">
      <c r="B5" s="25" t="s">
        <v>152</v>
      </c>
    </row>
    <row r="6" spans="1:5" ht="18" customHeight="1" x14ac:dyDescent="0.25">
      <c r="B6" s="25" t="s">
        <v>207</v>
      </c>
    </row>
    <row r="7" spans="1:5" ht="18.75" thickBot="1" x14ac:dyDescent="0.3">
      <c r="B7" s="1"/>
    </row>
    <row r="8" spans="1:5" s="8" customFormat="1" ht="15.75" customHeight="1" x14ac:dyDescent="0.25">
      <c r="B8" s="14"/>
      <c r="C8" s="225" t="s">
        <v>0</v>
      </c>
      <c r="D8" s="225"/>
      <c r="E8" s="15" t="s">
        <v>1</v>
      </c>
    </row>
    <row r="9" spans="1:5" s="8" customFormat="1" ht="15.75" customHeight="1" thickBot="1" x14ac:dyDescent="0.3">
      <c r="B9" s="16" t="s">
        <v>76</v>
      </c>
      <c r="C9" s="30" t="s">
        <v>12</v>
      </c>
      <c r="D9" s="30" t="s">
        <v>7</v>
      </c>
      <c r="E9" s="18" t="s">
        <v>19</v>
      </c>
    </row>
    <row r="10" spans="1:5" s="8" customFormat="1" ht="15.75" customHeight="1" x14ac:dyDescent="0.2">
      <c r="B10" s="74" t="s">
        <v>77</v>
      </c>
      <c r="C10" s="75">
        <v>75</v>
      </c>
      <c r="D10" s="72">
        <v>20</v>
      </c>
      <c r="E10" s="73">
        <f>C10*D10</f>
        <v>1500</v>
      </c>
    </row>
    <row r="11" spans="1:5" s="8" customFormat="1" ht="15.75" customHeight="1" x14ac:dyDescent="0.2">
      <c r="A11" s="8">
        <v>1</v>
      </c>
      <c r="B11" s="19"/>
      <c r="C11" s="150"/>
      <c r="D11" s="203"/>
      <c r="E11" s="83">
        <f t="shared" ref="E11:E20" si="0">ROUND(C11*D11,0)</f>
        <v>0</v>
      </c>
    </row>
    <row r="12" spans="1:5" s="8" customFormat="1" ht="15.75" customHeight="1" x14ac:dyDescent="0.2">
      <c r="A12" s="8">
        <v>2</v>
      </c>
      <c r="B12" s="19"/>
      <c r="C12" s="124"/>
      <c r="D12" s="204"/>
      <c r="E12" s="83">
        <f t="shared" si="0"/>
        <v>0</v>
      </c>
    </row>
    <row r="13" spans="1:5" s="8" customFormat="1" ht="15.75" customHeight="1" x14ac:dyDescent="0.2">
      <c r="A13" s="8">
        <v>3</v>
      </c>
      <c r="B13" s="19"/>
      <c r="C13" s="124"/>
      <c r="D13" s="204"/>
      <c r="E13" s="83">
        <f t="shared" si="0"/>
        <v>0</v>
      </c>
    </row>
    <row r="14" spans="1:5" s="8" customFormat="1" ht="15.75" customHeight="1" x14ac:dyDescent="0.2">
      <c r="A14" s="8">
        <v>4</v>
      </c>
      <c r="B14" s="19"/>
      <c r="C14" s="124"/>
      <c r="D14" s="204"/>
      <c r="E14" s="83">
        <f t="shared" si="0"/>
        <v>0</v>
      </c>
    </row>
    <row r="15" spans="1:5" s="8" customFormat="1" ht="15.75" customHeight="1" x14ac:dyDescent="0.2">
      <c r="A15" s="8">
        <v>5</v>
      </c>
      <c r="B15" s="19"/>
      <c r="C15" s="124"/>
      <c r="D15" s="204"/>
      <c r="E15" s="83">
        <f t="shared" si="0"/>
        <v>0</v>
      </c>
    </row>
    <row r="16" spans="1:5" s="8" customFormat="1" ht="15.75" customHeight="1" x14ac:dyDescent="0.2">
      <c r="A16" s="8">
        <v>6</v>
      </c>
      <c r="B16" s="19"/>
      <c r="C16" s="124"/>
      <c r="D16" s="204"/>
      <c r="E16" s="83">
        <f t="shared" si="0"/>
        <v>0</v>
      </c>
    </row>
    <row r="17" spans="1:6" s="8" customFormat="1" ht="15.75" customHeight="1" x14ac:dyDescent="0.2">
      <c r="A17" s="8">
        <v>7</v>
      </c>
      <c r="B17" s="19"/>
      <c r="C17" s="124"/>
      <c r="D17" s="204"/>
      <c r="E17" s="83">
        <f t="shared" si="0"/>
        <v>0</v>
      </c>
    </row>
    <row r="18" spans="1:6" s="8" customFormat="1" ht="15.75" customHeight="1" x14ac:dyDescent="0.2">
      <c r="A18" s="8">
        <v>8</v>
      </c>
      <c r="B18" s="19"/>
      <c r="C18" s="124"/>
      <c r="D18" s="204"/>
      <c r="E18" s="83">
        <f t="shared" si="0"/>
        <v>0</v>
      </c>
    </row>
    <row r="19" spans="1:6" s="8" customFormat="1" ht="15.75" customHeight="1" x14ac:dyDescent="0.2">
      <c r="A19" s="8">
        <v>9</v>
      </c>
      <c r="B19" s="19"/>
      <c r="C19" s="124"/>
      <c r="D19" s="204"/>
      <c r="E19" s="83">
        <f t="shared" si="0"/>
        <v>0</v>
      </c>
    </row>
    <row r="20" spans="1:6" s="8" customFormat="1" ht="15.75" customHeight="1" x14ac:dyDescent="0.2">
      <c r="A20" s="8">
        <v>10</v>
      </c>
      <c r="B20" s="19"/>
      <c r="C20" s="124"/>
      <c r="D20" s="204"/>
      <c r="E20" s="83">
        <f t="shared" si="0"/>
        <v>0</v>
      </c>
    </row>
    <row r="21" spans="1:6" s="8" customFormat="1" ht="15.75" customHeight="1" x14ac:dyDescent="0.25">
      <c r="D21" s="13" t="s">
        <v>1</v>
      </c>
      <c r="E21" s="40">
        <f>SUM(E11:E20)</f>
        <v>0</v>
      </c>
    </row>
    <row r="22" spans="1:6" s="8" customFormat="1" ht="15.75" customHeight="1" x14ac:dyDescent="0.25">
      <c r="E22" s="13"/>
      <c r="F22" s="35"/>
    </row>
    <row r="23" spans="1:6" s="8" customFormat="1" ht="15.75" customHeight="1" x14ac:dyDescent="0.25">
      <c r="B23" s="25" t="s">
        <v>74</v>
      </c>
      <c r="E23" s="13"/>
      <c r="F23" s="35"/>
    </row>
    <row r="24" spans="1:6" s="8" customFormat="1" ht="15.75" customHeight="1" x14ac:dyDescent="0.25">
      <c r="B24" s="25" t="s">
        <v>75</v>
      </c>
      <c r="E24" s="13"/>
      <c r="F24" s="35"/>
    </row>
    <row r="25" spans="1:6" s="8" customFormat="1" ht="15.75" customHeight="1" x14ac:dyDescent="0.25">
      <c r="B25" s="25"/>
      <c r="E25" s="13"/>
      <c r="F25" s="35"/>
    </row>
    <row r="26" spans="1:6" s="8" customFormat="1" ht="15.75" customHeight="1" x14ac:dyDescent="0.25">
      <c r="B26" s="86"/>
      <c r="C26" s="64"/>
      <c r="D26" s="64"/>
      <c r="E26" s="64"/>
      <c r="F26" s="35"/>
    </row>
    <row r="27" spans="1:6" s="8" customFormat="1" ht="15.75" customHeight="1" x14ac:dyDescent="0.25">
      <c r="B27" s="84"/>
      <c r="C27" s="62"/>
      <c r="D27" s="62"/>
      <c r="E27" s="62"/>
      <c r="F27" s="35"/>
    </row>
    <row r="28" spans="1:6" s="8" customFormat="1" ht="15.75" customHeight="1" x14ac:dyDescent="0.25">
      <c r="B28" s="86"/>
      <c r="C28" s="64"/>
      <c r="D28" s="64"/>
      <c r="E28" s="64"/>
      <c r="F28" s="35"/>
    </row>
    <row r="29" spans="1:6" s="8" customFormat="1" ht="15.75" customHeight="1" x14ac:dyDescent="0.25">
      <c r="B29" s="84"/>
      <c r="C29" s="62"/>
      <c r="D29" s="62"/>
      <c r="E29" s="62"/>
      <c r="F29" s="35"/>
    </row>
    <row r="30" spans="1:6" s="8" customFormat="1" ht="15.75" customHeight="1" x14ac:dyDescent="0.25">
      <c r="B30" s="86"/>
      <c r="C30" s="64"/>
      <c r="D30" s="64"/>
      <c r="E30" s="64"/>
      <c r="F30" s="35"/>
    </row>
    <row r="31" spans="1:6" s="8" customFormat="1" ht="15.75" customHeight="1" x14ac:dyDescent="0.25">
      <c r="B31" s="25"/>
      <c r="E31" s="13"/>
      <c r="F31" s="35"/>
    </row>
    <row r="32" spans="1:6" s="8" customFormat="1" ht="15.75" customHeight="1" x14ac:dyDescent="0.25">
      <c r="B32" s="25" t="s">
        <v>97</v>
      </c>
    </row>
    <row r="33" spans="1:6" s="8" customFormat="1" ht="15.75" customHeight="1" x14ac:dyDescent="0.2">
      <c r="A33" s="8">
        <v>1</v>
      </c>
      <c r="B33" s="228"/>
      <c r="C33" s="228"/>
      <c r="D33" s="228"/>
      <c r="E33" s="228"/>
      <c r="F33" s="228"/>
    </row>
    <row r="34" spans="1:6" s="8" customFormat="1" ht="15.75" customHeight="1" x14ac:dyDescent="0.2">
      <c r="A34" s="8">
        <v>2</v>
      </c>
      <c r="B34" s="228"/>
      <c r="C34" s="228"/>
      <c r="D34" s="228"/>
      <c r="E34" s="228"/>
      <c r="F34" s="228"/>
    </row>
    <row r="35" spans="1:6" s="8" customFormat="1" ht="15.75" customHeight="1" x14ac:dyDescent="0.2">
      <c r="A35" s="8">
        <v>3</v>
      </c>
      <c r="B35" s="228"/>
      <c r="C35" s="228"/>
      <c r="D35" s="228"/>
      <c r="E35" s="228"/>
      <c r="F35" s="228"/>
    </row>
    <row r="36" spans="1:6" s="8" customFormat="1" ht="15.75" customHeight="1" x14ac:dyDescent="0.2">
      <c r="A36" s="8">
        <v>4</v>
      </c>
      <c r="B36" s="228"/>
      <c r="C36" s="228"/>
      <c r="D36" s="228"/>
      <c r="E36" s="228"/>
      <c r="F36" s="228"/>
    </row>
    <row r="37" spans="1:6" s="8" customFormat="1" ht="15.75" customHeight="1" x14ac:dyDescent="0.2">
      <c r="A37" s="8">
        <v>5</v>
      </c>
      <c r="B37" s="228"/>
      <c r="C37" s="228"/>
      <c r="D37" s="228"/>
      <c r="E37" s="228"/>
      <c r="F37" s="228"/>
    </row>
    <row r="38" spans="1:6" s="8" customFormat="1" ht="15.75" customHeight="1" x14ac:dyDescent="0.2">
      <c r="A38" s="8">
        <v>6</v>
      </c>
      <c r="B38" s="228"/>
      <c r="C38" s="228"/>
      <c r="D38" s="228"/>
      <c r="E38" s="228"/>
      <c r="F38" s="228"/>
    </row>
    <row r="39" spans="1:6" s="8" customFormat="1" ht="15.75" customHeight="1" x14ac:dyDescent="0.2">
      <c r="A39" s="8">
        <v>7</v>
      </c>
      <c r="B39" s="228"/>
      <c r="C39" s="228"/>
      <c r="D39" s="228"/>
      <c r="E39" s="228"/>
      <c r="F39" s="228"/>
    </row>
    <row r="40" spans="1:6" s="8" customFormat="1" ht="15.75" customHeight="1" x14ac:dyDescent="0.2">
      <c r="A40" s="8">
        <v>8</v>
      </c>
      <c r="B40" s="228"/>
      <c r="C40" s="228"/>
      <c r="D40" s="228"/>
      <c r="E40" s="228"/>
      <c r="F40" s="228"/>
    </row>
    <row r="41" spans="1:6" s="8" customFormat="1" ht="15.75" customHeight="1" x14ac:dyDescent="0.2">
      <c r="A41" s="8">
        <v>9</v>
      </c>
      <c r="B41" s="228"/>
      <c r="C41" s="228"/>
      <c r="D41" s="228"/>
      <c r="E41" s="228"/>
      <c r="F41" s="228"/>
    </row>
    <row r="42" spans="1:6" s="8" customFormat="1" ht="15.75" customHeight="1" x14ac:dyDescent="0.2">
      <c r="A42" s="8">
        <v>10</v>
      </c>
      <c r="B42" s="228"/>
      <c r="C42" s="228"/>
      <c r="D42" s="228"/>
      <c r="E42" s="228"/>
      <c r="F42" s="228"/>
    </row>
  </sheetData>
  <sheetProtection algorithmName="SHA-512" hashValue="PG6Uib7ZWSuIjz2B/hL2H2NoHEAzT2Oz1L4rGRS5ewLYj9hCny2pYDaApHMU3cpyditcU5UVRvpejrBBh88tIg==" saltValue="vsz1Etypga/tK9F41u0OJA==" spinCount="100000" sheet="1" formatCells="0" formatColumns="0" formatRows="0" insertRows="0" deleteRows="0" sort="0"/>
  <mergeCells count="11">
    <mergeCell ref="B41:F41"/>
    <mergeCell ref="B42:F42"/>
    <mergeCell ref="B36:F36"/>
    <mergeCell ref="B37:F37"/>
    <mergeCell ref="B38:F38"/>
    <mergeCell ref="B39:F39"/>
    <mergeCell ref="C8:D8"/>
    <mergeCell ref="B33:F33"/>
    <mergeCell ref="B34:F34"/>
    <mergeCell ref="B35:F35"/>
    <mergeCell ref="B40:F40"/>
  </mergeCells>
  <phoneticPr fontId="0" type="noConversion"/>
  <pageMargins left="0.75" right="0.75" top="1" bottom="1" header="0.5" footer="0.5"/>
  <pageSetup scale="80" orientation="portrait" r:id="rId1"/>
  <headerFooter alignWithMargins="0">
    <oddFooter>&amp;L&amp;A&amp;C&amp;F&amp;R9 of 13</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3"/>
  <sheetViews>
    <sheetView topLeftCell="A32" zoomScaleNormal="100" workbookViewId="0">
      <selection activeCell="B3" sqref="B3"/>
    </sheetView>
  </sheetViews>
  <sheetFormatPr defaultRowHeight="12.75" x14ac:dyDescent="0.2"/>
  <cols>
    <col min="1" max="1" width="3.85546875" bestFit="1" customWidth="1"/>
    <col min="2" max="2" width="33" customWidth="1"/>
    <col min="3" max="3" width="18.85546875" customWidth="1"/>
    <col min="4" max="4" width="15.5703125" bestFit="1" customWidth="1"/>
    <col min="5" max="5" width="17.28515625" customWidth="1"/>
    <col min="6" max="6" width="17.5703125" customWidth="1"/>
    <col min="7" max="7" width="28.5703125" customWidth="1"/>
    <col min="8" max="8" width="16.42578125" customWidth="1"/>
  </cols>
  <sheetData>
    <row r="1" spans="1:8" ht="18" x14ac:dyDescent="0.25">
      <c r="B1" s="1" t="s">
        <v>175</v>
      </c>
      <c r="C1" s="1"/>
    </row>
    <row r="2" spans="1:8" ht="18" x14ac:dyDescent="0.25">
      <c r="B2" s="1"/>
      <c r="C2" s="1"/>
    </row>
    <row r="3" spans="1:8" s="6" customFormat="1" ht="15.75" x14ac:dyDescent="0.25">
      <c r="B3" s="25" t="s">
        <v>72</v>
      </c>
      <c r="C3" s="25"/>
    </row>
    <row r="4" spans="1:8" s="6" customFormat="1" ht="15.75" x14ac:dyDescent="0.25">
      <c r="B4" s="25" t="s">
        <v>178</v>
      </c>
      <c r="C4" s="25"/>
    </row>
    <row r="5" spans="1:8" s="6" customFormat="1" ht="15.75" x14ac:dyDescent="0.25">
      <c r="B5" s="25" t="s">
        <v>183</v>
      </c>
      <c r="C5" s="25"/>
      <c r="D5" s="25"/>
      <c r="E5" s="25"/>
      <c r="F5" s="25"/>
      <c r="G5" s="25"/>
      <c r="H5" s="25"/>
    </row>
    <row r="6" spans="1:8" s="6" customFormat="1" ht="15.75" x14ac:dyDescent="0.25">
      <c r="B6" s="25" t="s">
        <v>184</v>
      </c>
      <c r="C6" s="25"/>
      <c r="D6" s="25"/>
      <c r="E6" s="25"/>
      <c r="F6" s="25"/>
      <c r="G6" s="25"/>
      <c r="H6" s="25"/>
    </row>
    <row r="7" spans="1:8" s="6" customFormat="1" ht="15.75" x14ac:dyDescent="0.25">
      <c r="B7" s="25" t="s">
        <v>208</v>
      </c>
      <c r="C7" s="25"/>
    </row>
    <row r="8" spans="1:8" s="6" customFormat="1" ht="15.75" x14ac:dyDescent="0.25">
      <c r="B8" s="25" t="s">
        <v>209</v>
      </c>
      <c r="C8" s="25"/>
    </row>
    <row r="9" spans="1:8" s="6" customFormat="1" ht="15.75" x14ac:dyDescent="0.25">
      <c r="B9" s="25" t="s">
        <v>185</v>
      </c>
      <c r="C9" s="25"/>
    </row>
    <row r="10" spans="1:8" s="6" customFormat="1" ht="15.75" x14ac:dyDescent="0.25">
      <c r="B10" s="25" t="s">
        <v>186</v>
      </c>
      <c r="C10" s="25"/>
      <c r="D10" s="25"/>
      <c r="E10" s="25"/>
      <c r="F10" s="25"/>
      <c r="G10" s="25"/>
      <c r="H10" s="25"/>
    </row>
    <row r="11" spans="1:8" s="6" customFormat="1" ht="16.5" thickBot="1" x14ac:dyDescent="0.3">
      <c r="B11" s="25"/>
      <c r="C11" s="25"/>
    </row>
    <row r="12" spans="1:8" s="6" customFormat="1" ht="16.5" thickBot="1" x14ac:dyDescent="0.3">
      <c r="B12" s="25"/>
      <c r="C12" s="25"/>
      <c r="D12" s="235" t="s">
        <v>0</v>
      </c>
      <c r="E12" s="236"/>
      <c r="F12" s="236"/>
      <c r="G12" s="237"/>
    </row>
    <row r="13" spans="1:8" s="8" customFormat="1" ht="15.75" customHeight="1" x14ac:dyDescent="0.25">
      <c r="B13" s="139" t="s">
        <v>176</v>
      </c>
      <c r="C13" s="66" t="s">
        <v>181</v>
      </c>
      <c r="D13" s="36" t="s">
        <v>169</v>
      </c>
      <c r="E13" s="36" t="s">
        <v>84</v>
      </c>
      <c r="F13" s="66" t="s">
        <v>136</v>
      </c>
      <c r="G13" s="80" t="s">
        <v>133</v>
      </c>
      <c r="H13" s="15" t="s">
        <v>1</v>
      </c>
    </row>
    <row r="14" spans="1:8" s="8" customFormat="1" ht="15.75" customHeight="1" thickBot="1" x14ac:dyDescent="0.3">
      <c r="B14" s="16" t="s">
        <v>15</v>
      </c>
      <c r="C14" s="152" t="s">
        <v>182</v>
      </c>
      <c r="D14" s="37" t="s">
        <v>82</v>
      </c>
      <c r="E14" s="37" t="s">
        <v>83</v>
      </c>
      <c r="F14" s="37" t="s">
        <v>137</v>
      </c>
      <c r="G14" s="37" t="s">
        <v>149</v>
      </c>
      <c r="H14" s="18" t="s">
        <v>19</v>
      </c>
    </row>
    <row r="15" spans="1:8" s="8" customFormat="1" ht="15.75" customHeight="1" x14ac:dyDescent="0.2">
      <c r="B15" s="74" t="s">
        <v>79</v>
      </c>
      <c r="C15" s="72" t="s">
        <v>134</v>
      </c>
      <c r="D15" s="75">
        <v>250</v>
      </c>
      <c r="E15" s="72">
        <v>12</v>
      </c>
      <c r="F15" s="81">
        <v>1</v>
      </c>
      <c r="G15" s="72" t="s">
        <v>135</v>
      </c>
      <c r="H15" s="73">
        <f>D15*E15*F15</f>
        <v>3000</v>
      </c>
    </row>
    <row r="16" spans="1:8" s="8" customFormat="1" ht="15.75" customHeight="1" x14ac:dyDescent="0.2">
      <c r="A16" s="8">
        <v>1</v>
      </c>
      <c r="B16" s="19"/>
      <c r="C16" s="21" t="s">
        <v>60</v>
      </c>
      <c r="D16" s="187"/>
      <c r="E16" s="203"/>
      <c r="F16" s="184">
        <v>1</v>
      </c>
      <c r="G16" s="79" t="s">
        <v>60</v>
      </c>
      <c r="H16" s="88">
        <f>ROUND(D16*E16*F16,0)</f>
        <v>0</v>
      </c>
    </row>
    <row r="17" spans="1:8" s="8" customFormat="1" ht="15.75" customHeight="1" x14ac:dyDescent="0.2">
      <c r="A17" s="8">
        <v>2</v>
      </c>
      <c r="B17" s="19"/>
      <c r="C17" s="21" t="s">
        <v>60</v>
      </c>
      <c r="D17" s="188"/>
      <c r="E17" s="203"/>
      <c r="F17" s="184">
        <v>1</v>
      </c>
      <c r="G17" s="79" t="s">
        <v>60</v>
      </c>
      <c r="H17" s="88">
        <f t="shared" ref="H17:H30" si="0">ROUND(D17*E17*F17,0)</f>
        <v>0</v>
      </c>
    </row>
    <row r="18" spans="1:8" s="8" customFormat="1" ht="15.75" customHeight="1" x14ac:dyDescent="0.2">
      <c r="A18" s="8">
        <v>3</v>
      </c>
      <c r="B18" s="19"/>
      <c r="C18" s="21" t="s">
        <v>60</v>
      </c>
      <c r="D18" s="188"/>
      <c r="E18" s="203"/>
      <c r="F18" s="184">
        <v>1</v>
      </c>
      <c r="G18" s="79" t="s">
        <v>60</v>
      </c>
      <c r="H18" s="88">
        <f>ROUND(D18*E18*F18,0)</f>
        <v>0</v>
      </c>
    </row>
    <row r="19" spans="1:8" s="8" customFormat="1" ht="15.75" customHeight="1" x14ac:dyDescent="0.2">
      <c r="A19" s="8">
        <v>4</v>
      </c>
      <c r="B19" s="19"/>
      <c r="C19" s="21" t="s">
        <v>60</v>
      </c>
      <c r="D19" s="188"/>
      <c r="E19" s="203"/>
      <c r="F19" s="185">
        <v>1</v>
      </c>
      <c r="G19" s="79" t="s">
        <v>60</v>
      </c>
      <c r="H19" s="88">
        <f t="shared" si="0"/>
        <v>0</v>
      </c>
    </row>
    <row r="20" spans="1:8" s="8" customFormat="1" ht="15.75" customHeight="1" x14ac:dyDescent="0.2">
      <c r="A20" s="8">
        <v>5</v>
      </c>
      <c r="B20" s="19"/>
      <c r="C20" s="21" t="s">
        <v>60</v>
      </c>
      <c r="D20" s="188"/>
      <c r="E20" s="203"/>
      <c r="F20" s="185">
        <v>1</v>
      </c>
      <c r="G20" s="79" t="s">
        <v>60</v>
      </c>
      <c r="H20" s="88">
        <f>ROUND(D20*E20*F20,0)</f>
        <v>0</v>
      </c>
    </row>
    <row r="21" spans="1:8" s="8" customFormat="1" ht="15.75" customHeight="1" x14ac:dyDescent="0.2">
      <c r="A21" s="8">
        <v>6</v>
      </c>
      <c r="B21" s="19"/>
      <c r="C21" s="21" t="s">
        <v>60</v>
      </c>
      <c r="D21" s="188"/>
      <c r="E21" s="203"/>
      <c r="F21" s="185">
        <v>1</v>
      </c>
      <c r="G21" s="79" t="s">
        <v>60</v>
      </c>
      <c r="H21" s="88">
        <f>ROUND(D21*E21*F21,0)</f>
        <v>0</v>
      </c>
    </row>
    <row r="22" spans="1:8" s="8" customFormat="1" ht="15.75" customHeight="1" x14ac:dyDescent="0.2">
      <c r="A22" s="8">
        <v>7</v>
      </c>
      <c r="B22" s="19"/>
      <c r="C22" s="21" t="s">
        <v>60</v>
      </c>
      <c r="D22" s="188"/>
      <c r="E22" s="203"/>
      <c r="F22" s="185">
        <v>1</v>
      </c>
      <c r="G22" s="79" t="s">
        <v>60</v>
      </c>
      <c r="H22" s="88">
        <f>ROUND(D22*E22*F22,0)</f>
        <v>0</v>
      </c>
    </row>
    <row r="23" spans="1:8" s="11" customFormat="1" ht="15.75" customHeight="1" x14ac:dyDescent="0.2">
      <c r="A23" s="8">
        <v>8</v>
      </c>
      <c r="B23" s="19"/>
      <c r="C23" s="21" t="s">
        <v>60</v>
      </c>
      <c r="D23" s="188"/>
      <c r="E23" s="203"/>
      <c r="F23" s="185">
        <v>1</v>
      </c>
      <c r="G23" s="79" t="s">
        <v>60</v>
      </c>
      <c r="H23" s="88">
        <f t="shared" si="0"/>
        <v>0</v>
      </c>
    </row>
    <row r="24" spans="1:8" s="11" customFormat="1" ht="15.75" customHeight="1" x14ac:dyDescent="0.2">
      <c r="A24" s="8">
        <v>9</v>
      </c>
      <c r="B24" s="19"/>
      <c r="C24" s="21" t="s">
        <v>60</v>
      </c>
      <c r="D24" s="188"/>
      <c r="E24" s="203"/>
      <c r="F24" s="185">
        <v>1</v>
      </c>
      <c r="G24" s="79" t="s">
        <v>60</v>
      </c>
      <c r="H24" s="88">
        <f t="shared" si="0"/>
        <v>0</v>
      </c>
    </row>
    <row r="25" spans="1:8" s="8" customFormat="1" ht="15.75" customHeight="1" x14ac:dyDescent="0.2">
      <c r="A25" s="8">
        <v>10</v>
      </c>
      <c r="B25" s="19"/>
      <c r="C25" s="21" t="s">
        <v>60</v>
      </c>
      <c r="D25" s="188"/>
      <c r="E25" s="203"/>
      <c r="F25" s="185">
        <v>1</v>
      </c>
      <c r="G25" s="79" t="s">
        <v>60</v>
      </c>
      <c r="H25" s="88">
        <f t="shared" si="0"/>
        <v>0</v>
      </c>
    </row>
    <row r="26" spans="1:8" s="8" customFormat="1" ht="15.75" customHeight="1" x14ac:dyDescent="0.2">
      <c r="A26" s="8">
        <v>11</v>
      </c>
      <c r="B26" s="19"/>
      <c r="C26" s="21" t="s">
        <v>60</v>
      </c>
      <c r="D26" s="188"/>
      <c r="E26" s="203"/>
      <c r="F26" s="185">
        <v>1</v>
      </c>
      <c r="G26" s="79" t="s">
        <v>60</v>
      </c>
      <c r="H26" s="88">
        <f t="shared" si="0"/>
        <v>0</v>
      </c>
    </row>
    <row r="27" spans="1:8" s="8" customFormat="1" ht="15.75" customHeight="1" x14ac:dyDescent="0.2">
      <c r="A27" s="8">
        <v>12</v>
      </c>
      <c r="B27" s="19"/>
      <c r="C27" s="21" t="s">
        <v>60</v>
      </c>
      <c r="D27" s="188"/>
      <c r="E27" s="203"/>
      <c r="F27" s="185"/>
      <c r="G27" s="79" t="s">
        <v>60</v>
      </c>
      <c r="H27" s="88">
        <f t="shared" si="0"/>
        <v>0</v>
      </c>
    </row>
    <row r="28" spans="1:8" s="8" customFormat="1" ht="15.75" customHeight="1" x14ac:dyDescent="0.2">
      <c r="A28" s="8">
        <v>13</v>
      </c>
      <c r="B28" s="19"/>
      <c r="C28" s="21" t="s">
        <v>60</v>
      </c>
      <c r="D28" s="188"/>
      <c r="E28" s="203"/>
      <c r="F28" s="185"/>
      <c r="G28" s="79" t="s">
        <v>60</v>
      </c>
      <c r="H28" s="88">
        <f t="shared" si="0"/>
        <v>0</v>
      </c>
    </row>
    <row r="29" spans="1:8" s="8" customFormat="1" ht="15.75" customHeight="1" x14ac:dyDescent="0.2">
      <c r="A29" s="8">
        <v>14</v>
      </c>
      <c r="B29" s="19"/>
      <c r="C29" s="21" t="s">
        <v>60</v>
      </c>
      <c r="D29" s="188"/>
      <c r="E29" s="203"/>
      <c r="F29" s="185"/>
      <c r="G29" s="79" t="s">
        <v>60</v>
      </c>
      <c r="H29" s="88">
        <f t="shared" si="0"/>
        <v>0</v>
      </c>
    </row>
    <row r="30" spans="1:8" s="8" customFormat="1" ht="15.75" customHeight="1" thickBot="1" x14ac:dyDescent="0.25">
      <c r="A30" s="8">
        <v>15</v>
      </c>
      <c r="B30" s="19"/>
      <c r="C30" s="21" t="s">
        <v>60</v>
      </c>
      <c r="D30" s="189"/>
      <c r="E30" s="203"/>
      <c r="F30" s="186"/>
      <c r="G30" s="79" t="s">
        <v>60</v>
      </c>
      <c r="H30" s="130">
        <f t="shared" si="0"/>
        <v>0</v>
      </c>
    </row>
    <row r="31" spans="1:8" s="8" customFormat="1" ht="15.75" customHeight="1" thickBot="1" x14ac:dyDescent="0.3">
      <c r="B31" s="134" t="s">
        <v>170</v>
      </c>
      <c r="C31" s="135" t="s">
        <v>173</v>
      </c>
      <c r="D31" s="240" t="s">
        <v>211</v>
      </c>
      <c r="E31" s="241"/>
      <c r="F31" s="136" t="s">
        <v>171</v>
      </c>
      <c r="G31" s="137" t="s">
        <v>149</v>
      </c>
      <c r="H31" s="138" t="s">
        <v>159</v>
      </c>
    </row>
    <row r="32" spans="1:8" s="8" customFormat="1" ht="15.75" customHeight="1" x14ac:dyDescent="0.2">
      <c r="B32" s="153" t="s">
        <v>177</v>
      </c>
      <c r="C32" s="154" t="s">
        <v>132</v>
      </c>
      <c r="D32" s="238">
        <v>150000</v>
      </c>
      <c r="E32" s="239"/>
      <c r="F32" s="158">
        <v>0.18</v>
      </c>
      <c r="G32" s="155" t="s">
        <v>187</v>
      </c>
      <c r="H32" s="159">
        <f>D32*F32</f>
        <v>27000</v>
      </c>
    </row>
    <row r="33" spans="1:8" s="8" customFormat="1" ht="15.75" customHeight="1" thickBot="1" x14ac:dyDescent="0.25">
      <c r="A33" s="8">
        <v>16</v>
      </c>
      <c r="B33" s="141" t="s">
        <v>170</v>
      </c>
      <c r="C33" s="140" t="s">
        <v>132</v>
      </c>
      <c r="D33" s="242"/>
      <c r="E33" s="243"/>
      <c r="F33" s="125"/>
      <c r="G33" s="157" t="s">
        <v>60</v>
      </c>
      <c r="H33" s="156">
        <f>D33*F33</f>
        <v>0</v>
      </c>
    </row>
    <row r="34" spans="1:8" s="8" customFormat="1" ht="15.75" customHeight="1" thickBot="1" x14ac:dyDescent="0.3">
      <c r="D34" s="244" t="s">
        <v>210</v>
      </c>
      <c r="E34" s="245"/>
      <c r="G34" s="13" t="s">
        <v>1</v>
      </c>
      <c r="H34" s="129">
        <f>SUM(H16:H30)+H33</f>
        <v>0</v>
      </c>
    </row>
    <row r="35" spans="1:8" s="8" customFormat="1" ht="15.75" customHeight="1" x14ac:dyDescent="0.25">
      <c r="G35" s="13"/>
      <c r="H35" s="128"/>
    </row>
    <row r="36" spans="1:8" s="8" customFormat="1" ht="15.75" customHeight="1" x14ac:dyDescent="0.25">
      <c r="B36" s="25" t="s">
        <v>97</v>
      </c>
      <c r="C36" s="25"/>
    </row>
    <row r="37" spans="1:8" s="8" customFormat="1" ht="15.75" customHeight="1" x14ac:dyDescent="0.2">
      <c r="A37" s="8">
        <v>1</v>
      </c>
      <c r="B37" s="228"/>
      <c r="C37" s="228"/>
      <c r="D37" s="228"/>
      <c r="E37" s="228"/>
      <c r="F37" s="228"/>
      <c r="G37" s="42"/>
    </row>
    <row r="38" spans="1:8" s="8" customFormat="1" ht="15.75" customHeight="1" x14ac:dyDescent="0.2">
      <c r="A38" s="8">
        <v>2</v>
      </c>
      <c r="B38" s="228"/>
      <c r="C38" s="228"/>
      <c r="D38" s="228"/>
      <c r="E38" s="228"/>
      <c r="F38" s="228"/>
      <c r="G38" s="42"/>
    </row>
    <row r="39" spans="1:8" s="8" customFormat="1" ht="15.75" customHeight="1" x14ac:dyDescent="0.2">
      <c r="A39" s="8">
        <v>3</v>
      </c>
      <c r="B39" s="228"/>
      <c r="C39" s="228"/>
      <c r="D39" s="228"/>
      <c r="E39" s="228"/>
      <c r="F39" s="228"/>
      <c r="G39" s="42"/>
    </row>
    <row r="40" spans="1:8" s="8" customFormat="1" ht="15.75" customHeight="1" x14ac:dyDescent="0.2">
      <c r="A40" s="8">
        <v>4</v>
      </c>
      <c r="B40" s="228"/>
      <c r="C40" s="228"/>
      <c r="D40" s="228"/>
      <c r="E40" s="228"/>
      <c r="F40" s="228"/>
      <c r="G40" s="42"/>
    </row>
    <row r="41" spans="1:8" s="8" customFormat="1" ht="15.75" customHeight="1" x14ac:dyDescent="0.2">
      <c r="A41" s="8">
        <v>5</v>
      </c>
      <c r="B41" s="228"/>
      <c r="C41" s="228"/>
      <c r="D41" s="228"/>
      <c r="E41" s="228"/>
      <c r="F41" s="228"/>
      <c r="G41" s="42"/>
    </row>
    <row r="42" spans="1:8" s="8" customFormat="1" ht="15.75" customHeight="1" x14ac:dyDescent="0.2">
      <c r="A42" s="8">
        <v>6</v>
      </c>
      <c r="B42" s="228"/>
      <c r="C42" s="228"/>
      <c r="D42" s="228"/>
      <c r="E42" s="228"/>
      <c r="F42" s="228"/>
      <c r="G42" s="42"/>
    </row>
    <row r="43" spans="1:8" s="8" customFormat="1" ht="15.75" customHeight="1" x14ac:dyDescent="0.2">
      <c r="A43" s="8">
        <v>7</v>
      </c>
      <c r="B43" s="228"/>
      <c r="C43" s="228"/>
      <c r="D43" s="228"/>
      <c r="E43" s="228"/>
      <c r="F43" s="228"/>
      <c r="G43" s="42"/>
    </row>
    <row r="44" spans="1:8" s="8" customFormat="1" ht="15.75" customHeight="1" x14ac:dyDescent="0.2">
      <c r="A44" s="8">
        <v>8</v>
      </c>
      <c r="B44" s="228"/>
      <c r="C44" s="228"/>
      <c r="D44" s="228"/>
      <c r="E44" s="228"/>
      <c r="F44" s="228"/>
      <c r="G44" s="42"/>
    </row>
    <row r="45" spans="1:8" s="8" customFormat="1" ht="15.75" customHeight="1" x14ac:dyDescent="0.2">
      <c r="A45" s="8">
        <v>9</v>
      </c>
      <c r="B45" s="228"/>
      <c r="C45" s="228"/>
      <c r="D45" s="228"/>
      <c r="E45" s="228"/>
      <c r="F45" s="228"/>
      <c r="G45" s="42"/>
    </row>
    <row r="46" spans="1:8" s="8" customFormat="1" ht="15.75" customHeight="1" x14ac:dyDescent="0.2">
      <c r="A46" s="8">
        <v>10</v>
      </c>
      <c r="B46" s="228"/>
      <c r="C46" s="228"/>
      <c r="D46" s="228"/>
      <c r="E46" s="228"/>
      <c r="F46" s="228"/>
      <c r="G46" s="42"/>
    </row>
    <row r="47" spans="1:8" s="8" customFormat="1" ht="15.75" customHeight="1" x14ac:dyDescent="0.2">
      <c r="A47" s="8">
        <v>11</v>
      </c>
      <c r="B47" s="228"/>
      <c r="C47" s="228"/>
      <c r="D47" s="228"/>
      <c r="E47" s="228"/>
      <c r="F47" s="228"/>
      <c r="G47" s="42"/>
    </row>
    <row r="48" spans="1:8" s="8" customFormat="1" ht="15.75" customHeight="1" x14ac:dyDescent="0.2">
      <c r="A48" s="8">
        <v>12</v>
      </c>
      <c r="B48" s="228"/>
      <c r="C48" s="228"/>
      <c r="D48" s="228"/>
      <c r="E48" s="228"/>
      <c r="F48" s="228"/>
      <c r="G48" s="42"/>
    </row>
    <row r="49" spans="1:7" s="8" customFormat="1" ht="15.75" customHeight="1" x14ac:dyDescent="0.2">
      <c r="A49" s="8">
        <v>13</v>
      </c>
      <c r="B49" s="228"/>
      <c r="C49" s="228"/>
      <c r="D49" s="228"/>
      <c r="E49" s="228"/>
      <c r="F49" s="228"/>
      <c r="G49" s="42"/>
    </row>
    <row r="50" spans="1:7" s="8" customFormat="1" ht="15.75" customHeight="1" x14ac:dyDescent="0.2">
      <c r="A50" s="8">
        <v>14</v>
      </c>
      <c r="B50" s="228"/>
      <c r="C50" s="228"/>
      <c r="D50" s="228"/>
      <c r="E50" s="228"/>
      <c r="F50" s="228"/>
      <c r="G50" s="42"/>
    </row>
    <row r="51" spans="1:7" s="8" customFormat="1" ht="15.75" customHeight="1" x14ac:dyDescent="0.2">
      <c r="A51" s="8">
        <v>15</v>
      </c>
      <c r="B51" s="228"/>
      <c r="C51" s="228"/>
      <c r="D51" s="228"/>
      <c r="E51" s="228"/>
      <c r="F51" s="228"/>
      <c r="G51" s="42"/>
    </row>
    <row r="52" spans="1:7" ht="15" x14ac:dyDescent="0.2">
      <c r="A52" s="8">
        <v>16</v>
      </c>
      <c r="B52" s="227"/>
      <c r="C52" s="227"/>
      <c r="D52" s="227"/>
      <c r="E52" s="227"/>
      <c r="F52" s="227"/>
      <c r="G52" s="43"/>
    </row>
    <row r="53" spans="1:7" x14ac:dyDescent="0.2">
      <c r="B53" s="227"/>
      <c r="C53" s="227"/>
      <c r="D53" s="227"/>
      <c r="E53" s="227"/>
      <c r="F53" s="227"/>
      <c r="G53" s="43"/>
    </row>
    <row r="54" spans="1:7" x14ac:dyDescent="0.2">
      <c r="B54" s="227"/>
      <c r="C54" s="227"/>
      <c r="D54" s="227"/>
      <c r="E54" s="227"/>
      <c r="F54" s="227"/>
      <c r="G54" s="43"/>
    </row>
    <row r="57" spans="1:7" hidden="1" x14ac:dyDescent="0.2">
      <c r="B57" s="5" t="s">
        <v>60</v>
      </c>
      <c r="C57" s="5"/>
    </row>
    <row r="58" spans="1:7" hidden="1" x14ac:dyDescent="0.2">
      <c r="B58" s="5" t="s">
        <v>134</v>
      </c>
      <c r="C58" s="5"/>
    </row>
    <row r="59" spans="1:7" hidden="1" x14ac:dyDescent="0.2">
      <c r="B59" s="5" t="s">
        <v>133</v>
      </c>
      <c r="C59" s="5"/>
    </row>
    <row r="60" spans="1:7" hidden="1" x14ac:dyDescent="0.2"/>
    <row r="61" spans="1:7" hidden="1" x14ac:dyDescent="0.2">
      <c r="B61" s="5" t="s">
        <v>60</v>
      </c>
    </row>
    <row r="62" spans="1:7" hidden="1" x14ac:dyDescent="0.2">
      <c r="B62" s="5" t="s">
        <v>135</v>
      </c>
    </row>
    <row r="63" spans="1:7" hidden="1" x14ac:dyDescent="0.2">
      <c r="B63" s="5" t="s">
        <v>120</v>
      </c>
    </row>
    <row r="64" spans="1:7" hidden="1" x14ac:dyDescent="0.2">
      <c r="B64" s="5" t="s">
        <v>119</v>
      </c>
    </row>
    <row r="65" spans="2:2" hidden="1" x14ac:dyDescent="0.2">
      <c r="B65" s="5" t="s">
        <v>38</v>
      </c>
    </row>
    <row r="66" spans="2:2" hidden="1" x14ac:dyDescent="0.2">
      <c r="B66" s="5" t="s">
        <v>37</v>
      </c>
    </row>
    <row r="67" spans="2:2" hidden="1" x14ac:dyDescent="0.2">
      <c r="B67" s="5" t="s">
        <v>10</v>
      </c>
    </row>
    <row r="68" spans="2:2" hidden="1" x14ac:dyDescent="0.2">
      <c r="B68" s="5" t="s">
        <v>81</v>
      </c>
    </row>
    <row r="69" spans="2:2" hidden="1" x14ac:dyDescent="0.2"/>
    <row r="70" spans="2:2" hidden="1" x14ac:dyDescent="0.2">
      <c r="B70" s="5" t="s">
        <v>60</v>
      </c>
    </row>
    <row r="71" spans="2:2" hidden="1" x14ac:dyDescent="0.2">
      <c r="B71" s="147" t="s">
        <v>187</v>
      </c>
    </row>
    <row r="72" spans="2:2" hidden="1" x14ac:dyDescent="0.2">
      <c r="B72" s="147" t="s">
        <v>172</v>
      </c>
    </row>
    <row r="73" spans="2:2" hidden="1" x14ac:dyDescent="0.2">
      <c r="B73" s="5"/>
    </row>
  </sheetData>
  <sheetProtection algorithmName="SHA-512" hashValue="oXIQeAFe3z6decsqApH2NilGDYj8W0xM2WUwcoteenzhUXj5pZbxntnn6pXT2BGOXFDSePmi3wZK2CnFHkXT9A==" saltValue="mgNJYN+pEORwmxfaaAMYIA==" spinCount="100000" sheet="1" objects="1" scenarios="1" formatCells="0" formatColumns="0" formatRows="0" insertRows="0" deleteColumns="0" sort="0"/>
  <mergeCells count="23">
    <mergeCell ref="B52:F52"/>
    <mergeCell ref="B53:F53"/>
    <mergeCell ref="B54:F54"/>
    <mergeCell ref="B48:F48"/>
    <mergeCell ref="B49:F49"/>
    <mergeCell ref="B50:F50"/>
    <mergeCell ref="B51:F51"/>
    <mergeCell ref="B43:F43"/>
    <mergeCell ref="B44:F44"/>
    <mergeCell ref="B45:F45"/>
    <mergeCell ref="B46:F46"/>
    <mergeCell ref="B47:F47"/>
    <mergeCell ref="D12:G12"/>
    <mergeCell ref="D32:E32"/>
    <mergeCell ref="D31:E31"/>
    <mergeCell ref="D33:E33"/>
    <mergeCell ref="B42:F42"/>
    <mergeCell ref="B37:F37"/>
    <mergeCell ref="B38:F38"/>
    <mergeCell ref="B39:F39"/>
    <mergeCell ref="B40:F40"/>
    <mergeCell ref="B41:F41"/>
    <mergeCell ref="D34:E34"/>
  </mergeCells>
  <phoneticPr fontId="0" type="noConversion"/>
  <dataValidations disablePrompts="1" count="4">
    <dataValidation type="list" allowBlank="1" showInputMessage="1" showErrorMessage="1" sqref="G15:G30">
      <formula1>$B$61:$B$68</formula1>
    </dataValidation>
    <dataValidation type="list" allowBlank="1" showInputMessage="1" showErrorMessage="1" sqref="G32:G33">
      <formula1>$B$70:$B$72</formula1>
    </dataValidation>
    <dataValidation type="list" allowBlank="1" showInputMessage="1" showErrorMessage="1" sqref="C15">
      <formula1>$B$58:$B$59</formula1>
    </dataValidation>
    <dataValidation type="list" allowBlank="1" showInputMessage="1" showErrorMessage="1" sqref="C16:C30">
      <formula1>$B$57:$B$59</formula1>
    </dataValidation>
  </dataValidations>
  <pageMargins left="0.75" right="0.75" top="1" bottom="1" header="0.5" footer="0.5"/>
  <pageSetup scale="60" orientation="portrait" r:id="rId1"/>
  <headerFooter alignWithMargins="0">
    <oddFooter>&amp;L&amp;A&amp;C&amp;F&amp;R10 of 13</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7"/>
  <sheetViews>
    <sheetView zoomScaleNormal="100" workbookViewId="0">
      <selection activeCell="B3" sqref="B3"/>
    </sheetView>
  </sheetViews>
  <sheetFormatPr defaultRowHeight="12.75" x14ac:dyDescent="0.2"/>
  <cols>
    <col min="1" max="1" width="3.85546875" bestFit="1" customWidth="1"/>
    <col min="2" max="2" width="30.42578125" customWidth="1"/>
    <col min="3" max="3" width="31.7109375" customWidth="1"/>
    <col min="4" max="4" width="16.5703125" customWidth="1"/>
    <col min="5" max="5" width="15" customWidth="1"/>
    <col min="6" max="6" width="11.42578125" customWidth="1"/>
    <col min="7" max="7" width="28" customWidth="1"/>
    <col min="8" max="8" width="15.5703125" customWidth="1"/>
  </cols>
  <sheetData>
    <row r="1" spans="1:8" ht="18" x14ac:dyDescent="0.25">
      <c r="B1" s="1" t="s">
        <v>174</v>
      </c>
      <c r="C1" s="1"/>
      <c r="D1" s="1"/>
    </row>
    <row r="2" spans="1:8" ht="18" x14ac:dyDescent="0.25">
      <c r="B2" s="1"/>
      <c r="C2" s="1"/>
      <c r="D2" s="1"/>
    </row>
    <row r="3" spans="1:8" s="6" customFormat="1" ht="15.75" x14ac:dyDescent="0.25">
      <c r="B3" s="25" t="s">
        <v>63</v>
      </c>
    </row>
    <row r="4" spans="1:8" s="6" customFormat="1" ht="15.75" x14ac:dyDescent="0.25">
      <c r="B4" s="25" t="s">
        <v>87</v>
      </c>
    </row>
    <row r="5" spans="1:8" s="6" customFormat="1" ht="15.75" x14ac:dyDescent="0.25">
      <c r="B5" s="25" t="s">
        <v>168</v>
      </c>
    </row>
    <row r="6" spans="1:8" s="6" customFormat="1" ht="15.75" x14ac:dyDescent="0.25">
      <c r="B6" s="25" t="s">
        <v>88</v>
      </c>
    </row>
    <row r="7" spans="1:8" s="6" customFormat="1" ht="15.75" x14ac:dyDescent="0.25">
      <c r="B7" s="25" t="s">
        <v>188</v>
      </c>
    </row>
    <row r="8" spans="1:8" s="6" customFormat="1" ht="15.75" x14ac:dyDescent="0.25">
      <c r="B8" s="25" t="s">
        <v>167</v>
      </c>
    </row>
    <row r="9" spans="1:8" s="6" customFormat="1" ht="16.5" thickBot="1" x14ac:dyDescent="0.3">
      <c r="B9" s="25"/>
    </row>
    <row r="10" spans="1:8" s="8" customFormat="1" ht="15.75" x14ac:dyDescent="0.25">
      <c r="B10" s="28"/>
      <c r="C10" s="51"/>
      <c r="D10" s="66"/>
      <c r="E10" s="226" t="s">
        <v>0</v>
      </c>
      <c r="F10" s="230"/>
      <c r="G10" s="36"/>
      <c r="H10" s="50"/>
    </row>
    <row r="11" spans="1:8" s="8" customFormat="1" ht="48" thickBot="1" x14ac:dyDescent="0.3">
      <c r="B11" s="29" t="s">
        <v>44</v>
      </c>
      <c r="C11" s="27" t="s">
        <v>39</v>
      </c>
      <c r="D11" s="37" t="s">
        <v>148</v>
      </c>
      <c r="E11" s="30" t="s">
        <v>151</v>
      </c>
      <c r="F11" s="30" t="s">
        <v>150</v>
      </c>
      <c r="G11" s="37" t="s">
        <v>149</v>
      </c>
      <c r="H11" s="38" t="s">
        <v>18</v>
      </c>
    </row>
    <row r="12" spans="1:8" s="8" customFormat="1" ht="15" x14ac:dyDescent="0.2">
      <c r="B12" s="74" t="s">
        <v>89</v>
      </c>
      <c r="C12" s="68" t="s">
        <v>27</v>
      </c>
      <c r="D12" s="68" t="s">
        <v>165</v>
      </c>
      <c r="E12" s="69">
        <v>45000</v>
      </c>
      <c r="F12" s="81">
        <v>1</v>
      </c>
      <c r="G12" s="72" t="s">
        <v>135</v>
      </c>
      <c r="H12" s="73">
        <f>(E12*F12)</f>
        <v>45000</v>
      </c>
    </row>
    <row r="13" spans="1:8" s="8" customFormat="1" ht="15" x14ac:dyDescent="0.2">
      <c r="B13" s="74" t="s">
        <v>166</v>
      </c>
      <c r="C13" s="68" t="s">
        <v>32</v>
      </c>
      <c r="D13" s="68" t="s">
        <v>164</v>
      </c>
      <c r="E13" s="69">
        <v>75000</v>
      </c>
      <c r="F13" s="81">
        <v>0.15</v>
      </c>
      <c r="G13" s="72" t="s">
        <v>38</v>
      </c>
      <c r="H13" s="73">
        <f>(E13*F13)</f>
        <v>11250</v>
      </c>
    </row>
    <row r="14" spans="1:8" s="8" customFormat="1" ht="15" x14ac:dyDescent="0.2">
      <c r="A14" s="8">
        <v>1</v>
      </c>
      <c r="B14" s="19"/>
      <c r="C14" s="41" t="s">
        <v>26</v>
      </c>
      <c r="D14" s="41" t="s">
        <v>60</v>
      </c>
      <c r="E14" s="124"/>
      <c r="F14" s="185">
        <v>0.15</v>
      </c>
      <c r="G14" s="21" t="s">
        <v>36</v>
      </c>
      <c r="H14" s="39">
        <f>ROUND(E14*F14,0)</f>
        <v>0</v>
      </c>
    </row>
    <row r="15" spans="1:8" s="8" customFormat="1" ht="15" x14ac:dyDescent="0.2">
      <c r="A15" s="8">
        <v>2</v>
      </c>
      <c r="B15" s="19"/>
      <c r="C15" s="41" t="s">
        <v>26</v>
      </c>
      <c r="D15" s="41" t="s">
        <v>60</v>
      </c>
      <c r="E15" s="124"/>
      <c r="F15" s="185">
        <v>0.05</v>
      </c>
      <c r="G15" s="21" t="s">
        <v>36</v>
      </c>
      <c r="H15" s="39">
        <f t="shared" ref="H15:H23" si="0">ROUND(E15*F15,0)</f>
        <v>0</v>
      </c>
    </row>
    <row r="16" spans="1:8" s="8" customFormat="1" ht="15" x14ac:dyDescent="0.2">
      <c r="A16" s="8">
        <v>3</v>
      </c>
      <c r="B16" s="19"/>
      <c r="C16" s="41" t="s">
        <v>26</v>
      </c>
      <c r="D16" s="41" t="s">
        <v>60</v>
      </c>
      <c r="E16" s="124"/>
      <c r="F16" s="185">
        <v>0.03</v>
      </c>
      <c r="G16" s="21" t="s">
        <v>36</v>
      </c>
      <c r="H16" s="39">
        <f t="shared" si="0"/>
        <v>0</v>
      </c>
    </row>
    <row r="17" spans="1:8" s="8" customFormat="1" ht="15" x14ac:dyDescent="0.2">
      <c r="A17" s="8">
        <v>4</v>
      </c>
      <c r="B17" s="19"/>
      <c r="C17" s="41" t="s">
        <v>26</v>
      </c>
      <c r="D17" s="41" t="s">
        <v>60</v>
      </c>
      <c r="E17" s="124"/>
      <c r="F17" s="185">
        <v>0.1</v>
      </c>
      <c r="G17" s="21" t="s">
        <v>36</v>
      </c>
      <c r="H17" s="39">
        <f t="shared" si="0"/>
        <v>0</v>
      </c>
    </row>
    <row r="18" spans="1:8" s="8" customFormat="1" ht="15" x14ac:dyDescent="0.2">
      <c r="A18" s="8">
        <v>5</v>
      </c>
      <c r="B18" s="19"/>
      <c r="C18" s="41" t="s">
        <v>26</v>
      </c>
      <c r="D18" s="41" t="s">
        <v>60</v>
      </c>
      <c r="E18" s="124"/>
      <c r="F18" s="185">
        <v>0.04</v>
      </c>
      <c r="G18" s="21" t="s">
        <v>36</v>
      </c>
      <c r="H18" s="39">
        <f t="shared" si="0"/>
        <v>0</v>
      </c>
    </row>
    <row r="19" spans="1:8" s="8" customFormat="1" ht="15" x14ac:dyDescent="0.2">
      <c r="A19" s="8">
        <v>6</v>
      </c>
      <c r="B19" s="19"/>
      <c r="C19" s="41" t="s">
        <v>26</v>
      </c>
      <c r="D19" s="41" t="s">
        <v>60</v>
      </c>
      <c r="E19" s="124"/>
      <c r="F19" s="185">
        <v>1</v>
      </c>
      <c r="G19" s="21" t="s">
        <v>36</v>
      </c>
      <c r="H19" s="39">
        <f t="shared" si="0"/>
        <v>0</v>
      </c>
    </row>
    <row r="20" spans="1:8" s="8" customFormat="1" ht="15" x14ac:dyDescent="0.2">
      <c r="A20" s="8">
        <v>7</v>
      </c>
      <c r="B20" s="19"/>
      <c r="C20" s="41" t="s">
        <v>26</v>
      </c>
      <c r="D20" s="41" t="s">
        <v>60</v>
      </c>
      <c r="E20" s="124"/>
      <c r="F20" s="185" t="str">
        <f t="shared" ref="F20:F23" si="1">IF(D20="Direct Charged","100%","0%")</f>
        <v>0%</v>
      </c>
      <c r="G20" s="21" t="s">
        <v>36</v>
      </c>
      <c r="H20" s="39">
        <f t="shared" si="0"/>
        <v>0</v>
      </c>
    </row>
    <row r="21" spans="1:8" s="8" customFormat="1" ht="15" x14ac:dyDescent="0.2">
      <c r="A21" s="8">
        <v>8</v>
      </c>
      <c r="B21" s="19"/>
      <c r="C21" s="41" t="s">
        <v>26</v>
      </c>
      <c r="D21" s="41" t="s">
        <v>60</v>
      </c>
      <c r="E21" s="124"/>
      <c r="F21" s="185" t="str">
        <f t="shared" si="1"/>
        <v>0%</v>
      </c>
      <c r="G21" s="21" t="s">
        <v>36</v>
      </c>
      <c r="H21" s="39">
        <f t="shared" si="0"/>
        <v>0</v>
      </c>
    </row>
    <row r="22" spans="1:8" s="8" customFormat="1" ht="15" x14ac:dyDescent="0.2">
      <c r="A22" s="8">
        <v>9</v>
      </c>
      <c r="B22" s="19"/>
      <c r="C22" s="41" t="s">
        <v>26</v>
      </c>
      <c r="D22" s="41" t="s">
        <v>60</v>
      </c>
      <c r="E22" s="124"/>
      <c r="F22" s="185" t="str">
        <f t="shared" si="1"/>
        <v>0%</v>
      </c>
      <c r="G22" s="21" t="s">
        <v>36</v>
      </c>
      <c r="H22" s="39">
        <f t="shared" si="0"/>
        <v>0</v>
      </c>
    </row>
    <row r="23" spans="1:8" s="8" customFormat="1" ht="15" x14ac:dyDescent="0.2">
      <c r="A23" s="8">
        <v>10</v>
      </c>
      <c r="B23" s="19"/>
      <c r="C23" s="41" t="s">
        <v>26</v>
      </c>
      <c r="D23" s="41" t="s">
        <v>60</v>
      </c>
      <c r="E23" s="124"/>
      <c r="F23" s="185" t="str">
        <f t="shared" si="1"/>
        <v>0%</v>
      </c>
      <c r="G23" s="21" t="s">
        <v>36</v>
      </c>
      <c r="H23" s="39">
        <f t="shared" si="0"/>
        <v>0</v>
      </c>
    </row>
    <row r="24" spans="1:8" s="8" customFormat="1" ht="15.75" x14ac:dyDescent="0.25">
      <c r="G24" s="13" t="s">
        <v>1</v>
      </c>
      <c r="H24" s="40">
        <f>SUM(H14:H23)</f>
        <v>0</v>
      </c>
    </row>
    <row r="25" spans="1:8" s="8" customFormat="1" ht="15.75" x14ac:dyDescent="0.25">
      <c r="F25" s="13"/>
      <c r="G25" s="35"/>
    </row>
    <row r="26" spans="1:8" s="8" customFormat="1" ht="15.75" x14ac:dyDescent="0.25">
      <c r="F26" s="13"/>
      <c r="G26" s="35"/>
    </row>
    <row r="27" spans="1:8" s="8" customFormat="1" ht="15.75" x14ac:dyDescent="0.25">
      <c r="B27" s="25" t="s">
        <v>97</v>
      </c>
      <c r="C27" s="25"/>
      <c r="D27" s="25"/>
    </row>
    <row r="28" spans="1:8" s="8" customFormat="1" ht="15" x14ac:dyDescent="0.2">
      <c r="A28" s="8">
        <v>1</v>
      </c>
      <c r="B28" s="228"/>
      <c r="C28" s="228"/>
      <c r="D28" s="228"/>
      <c r="E28" s="228"/>
      <c r="F28" s="228"/>
      <c r="G28" s="228"/>
    </row>
    <row r="29" spans="1:8" s="8" customFormat="1" ht="15" x14ac:dyDescent="0.2">
      <c r="A29" s="8">
        <v>2</v>
      </c>
      <c r="B29" s="228"/>
      <c r="C29" s="228"/>
      <c r="D29" s="228"/>
      <c r="E29" s="228"/>
      <c r="F29" s="228"/>
      <c r="G29" s="228"/>
    </row>
    <row r="30" spans="1:8" s="8" customFormat="1" ht="15" x14ac:dyDescent="0.2">
      <c r="A30" s="8">
        <v>3</v>
      </c>
      <c r="B30" s="228"/>
      <c r="C30" s="228"/>
      <c r="D30" s="228"/>
      <c r="E30" s="228"/>
      <c r="F30" s="228"/>
      <c r="G30" s="228"/>
    </row>
    <row r="31" spans="1:8" s="8" customFormat="1" ht="15" x14ac:dyDescent="0.2">
      <c r="A31" s="8">
        <v>4</v>
      </c>
      <c r="B31" s="228"/>
      <c r="C31" s="228"/>
      <c r="D31" s="228"/>
      <c r="E31" s="228"/>
      <c r="F31" s="228"/>
      <c r="G31" s="228"/>
    </row>
    <row r="32" spans="1:8" s="8" customFormat="1" ht="15" x14ac:dyDescent="0.2">
      <c r="A32" s="8">
        <v>5</v>
      </c>
      <c r="B32" s="228"/>
      <c r="C32" s="228"/>
      <c r="D32" s="228"/>
      <c r="E32" s="228"/>
      <c r="F32" s="228"/>
      <c r="G32" s="228"/>
    </row>
    <row r="33" spans="1:7" s="8" customFormat="1" ht="15" x14ac:dyDescent="0.2">
      <c r="A33" s="8">
        <v>6</v>
      </c>
      <c r="B33" s="228"/>
      <c r="C33" s="228"/>
      <c r="D33" s="228"/>
      <c r="E33" s="228"/>
      <c r="F33" s="228"/>
      <c r="G33" s="228"/>
    </row>
    <row r="34" spans="1:7" s="8" customFormat="1" ht="15" x14ac:dyDescent="0.2">
      <c r="A34" s="8">
        <v>7</v>
      </c>
      <c r="B34" s="228"/>
      <c r="C34" s="228"/>
      <c r="D34" s="228"/>
      <c r="E34" s="228"/>
      <c r="F34" s="228"/>
      <c r="G34" s="228"/>
    </row>
    <row r="35" spans="1:7" s="8" customFormat="1" ht="15" x14ac:dyDescent="0.2">
      <c r="A35" s="8">
        <v>8</v>
      </c>
      <c r="B35" s="228"/>
      <c r="C35" s="228"/>
      <c r="D35" s="228"/>
      <c r="E35" s="228"/>
      <c r="F35" s="228"/>
      <c r="G35" s="228"/>
    </row>
    <row r="36" spans="1:7" s="8" customFormat="1" ht="15" x14ac:dyDescent="0.2">
      <c r="A36" s="8">
        <v>9</v>
      </c>
      <c r="B36" s="228"/>
      <c r="C36" s="228"/>
      <c r="D36" s="228"/>
      <c r="E36" s="228"/>
      <c r="F36" s="228"/>
      <c r="G36" s="228"/>
    </row>
    <row r="37" spans="1:7" s="8" customFormat="1" ht="15" x14ac:dyDescent="0.2">
      <c r="A37" s="8">
        <v>10</v>
      </c>
      <c r="B37" s="228"/>
      <c r="C37" s="228"/>
      <c r="D37" s="228"/>
      <c r="E37" s="228"/>
      <c r="F37" s="228"/>
      <c r="G37" s="228"/>
    </row>
    <row r="38" spans="1:7" x14ac:dyDescent="0.2">
      <c r="B38" s="227"/>
      <c r="C38" s="227"/>
      <c r="D38" s="227"/>
      <c r="E38" s="227"/>
      <c r="F38" s="227"/>
      <c r="G38" s="227"/>
    </row>
    <row r="39" spans="1:7" x14ac:dyDescent="0.2">
      <c r="B39" s="227"/>
      <c r="C39" s="227"/>
      <c r="D39" s="227"/>
      <c r="E39" s="227"/>
      <c r="F39" s="227"/>
      <c r="G39" s="227"/>
    </row>
    <row r="40" spans="1:7" x14ac:dyDescent="0.2">
      <c r="B40" s="227"/>
      <c r="C40" s="227"/>
      <c r="D40" s="227"/>
      <c r="E40" s="227"/>
      <c r="F40" s="227"/>
      <c r="G40" s="227"/>
    </row>
    <row r="41" spans="1:7" x14ac:dyDescent="0.2">
      <c r="B41" s="227"/>
      <c r="C41" s="227"/>
      <c r="D41" s="227"/>
      <c r="E41" s="227"/>
      <c r="F41" s="227"/>
      <c r="G41" s="227"/>
    </row>
    <row r="42" spans="1:7" x14ac:dyDescent="0.2">
      <c r="B42" s="227"/>
      <c r="C42" s="227"/>
      <c r="D42" s="227"/>
      <c r="E42" s="227"/>
      <c r="F42" s="227"/>
      <c r="G42" s="227"/>
    </row>
    <row r="43" spans="1:7" x14ac:dyDescent="0.2">
      <c r="B43" s="227"/>
      <c r="C43" s="227"/>
      <c r="D43" s="227"/>
      <c r="E43" s="227"/>
      <c r="F43" s="227"/>
      <c r="G43" s="227"/>
    </row>
    <row r="46" spans="1:7" hidden="1" x14ac:dyDescent="0.2">
      <c r="B46" s="5" t="s">
        <v>60</v>
      </c>
    </row>
    <row r="47" spans="1:7" hidden="1" x14ac:dyDescent="0.2">
      <c r="B47" s="5" t="s">
        <v>165</v>
      </c>
    </row>
    <row r="48" spans="1:7" hidden="1" x14ac:dyDescent="0.2">
      <c r="B48" s="5" t="s">
        <v>164</v>
      </c>
    </row>
    <row r="74" spans="2:4" ht="15" x14ac:dyDescent="0.2">
      <c r="B74" s="8"/>
    </row>
    <row r="75" spans="2:4" ht="15.75" hidden="1" x14ac:dyDescent="0.25">
      <c r="B75" s="25" t="s">
        <v>36</v>
      </c>
      <c r="C75" s="5"/>
      <c r="D75" s="5"/>
    </row>
    <row r="76" spans="2:4" hidden="1" x14ac:dyDescent="0.2">
      <c r="B76" s="5" t="s">
        <v>135</v>
      </c>
      <c r="C76" s="5"/>
      <c r="D76" s="5"/>
    </row>
    <row r="77" spans="2:4" hidden="1" x14ac:dyDescent="0.2">
      <c r="B77" s="5" t="s">
        <v>120</v>
      </c>
      <c r="C77" s="5"/>
      <c r="D77" s="5"/>
    </row>
    <row r="78" spans="2:4" hidden="1" x14ac:dyDescent="0.2">
      <c r="B78" s="5" t="s">
        <v>119</v>
      </c>
      <c r="C78" s="5"/>
      <c r="D78" s="5"/>
    </row>
    <row r="79" spans="2:4" hidden="1" x14ac:dyDescent="0.2">
      <c r="B79" s="5" t="s">
        <v>38</v>
      </c>
      <c r="C79" s="5"/>
      <c r="D79" s="5"/>
    </row>
    <row r="80" spans="2:4" hidden="1" x14ac:dyDescent="0.2">
      <c r="B80" s="5" t="s">
        <v>37</v>
      </c>
      <c r="C80" s="5"/>
      <c r="D80" s="5"/>
    </row>
    <row r="81" spans="2:4" hidden="1" x14ac:dyDescent="0.2">
      <c r="B81" s="5" t="s">
        <v>10</v>
      </c>
      <c r="C81" s="5"/>
      <c r="D81" s="5"/>
    </row>
    <row r="82" spans="2:4" hidden="1" x14ac:dyDescent="0.2">
      <c r="B82" s="5" t="s">
        <v>80</v>
      </c>
    </row>
    <row r="83" spans="2:4" hidden="1" x14ac:dyDescent="0.2">
      <c r="B83" s="5" t="s">
        <v>81</v>
      </c>
    </row>
    <row r="84" spans="2:4" hidden="1" x14ac:dyDescent="0.2"/>
    <row r="85" spans="2:4" hidden="1" x14ac:dyDescent="0.2"/>
    <row r="86" spans="2:4" hidden="1" x14ac:dyDescent="0.2"/>
    <row r="87" spans="2:4" hidden="1" x14ac:dyDescent="0.2"/>
    <row r="88" spans="2:4" hidden="1" x14ac:dyDescent="0.2"/>
    <row r="89" spans="2:4" hidden="1" x14ac:dyDescent="0.2"/>
    <row r="90" spans="2:4" hidden="1" x14ac:dyDescent="0.2"/>
    <row r="91" spans="2:4" hidden="1" x14ac:dyDescent="0.2">
      <c r="C91" s="5"/>
      <c r="D91" s="5"/>
    </row>
    <row r="92" spans="2:4" hidden="1" x14ac:dyDescent="0.2">
      <c r="B92" s="5" t="s">
        <v>26</v>
      </c>
      <c r="C92" s="5"/>
      <c r="D92" s="5"/>
    </row>
    <row r="93" spans="2:4" hidden="1" x14ac:dyDescent="0.2">
      <c r="B93" s="5" t="s">
        <v>27</v>
      </c>
      <c r="C93" s="5"/>
      <c r="D93" s="5"/>
    </row>
    <row r="94" spans="2:4" hidden="1" x14ac:dyDescent="0.2">
      <c r="B94" s="5" t="s">
        <v>25</v>
      </c>
      <c r="C94" s="5"/>
      <c r="D94" s="5"/>
    </row>
    <row r="95" spans="2:4" hidden="1" x14ac:dyDescent="0.2">
      <c r="B95" s="5" t="s">
        <v>33</v>
      </c>
      <c r="C95" s="5"/>
      <c r="D95" s="5"/>
    </row>
    <row r="96" spans="2:4" hidden="1" x14ac:dyDescent="0.2">
      <c r="B96" s="5" t="s">
        <v>31</v>
      </c>
      <c r="C96" s="5"/>
      <c r="D96" s="5"/>
    </row>
    <row r="97" spans="2:4" hidden="1" x14ac:dyDescent="0.2">
      <c r="B97" s="5" t="s">
        <v>30</v>
      </c>
      <c r="C97" s="5"/>
      <c r="D97" s="5"/>
    </row>
    <row r="98" spans="2:4" hidden="1" x14ac:dyDescent="0.2">
      <c r="B98" s="5" t="s">
        <v>28</v>
      </c>
      <c r="C98" s="5"/>
      <c r="D98" s="5"/>
    </row>
    <row r="99" spans="2:4" hidden="1" x14ac:dyDescent="0.2">
      <c r="B99" s="5" t="s">
        <v>22</v>
      </c>
      <c r="C99" s="5"/>
      <c r="D99" s="5"/>
    </row>
    <row r="100" spans="2:4" hidden="1" x14ac:dyDescent="0.2">
      <c r="B100" s="5" t="s">
        <v>32</v>
      </c>
      <c r="C100" s="5"/>
      <c r="D100" s="5"/>
    </row>
    <row r="101" spans="2:4" hidden="1" x14ac:dyDescent="0.2">
      <c r="B101" s="5" t="s">
        <v>29</v>
      </c>
    </row>
    <row r="102" spans="2:4" hidden="1" x14ac:dyDescent="0.2"/>
    <row r="103" spans="2:4" hidden="1" x14ac:dyDescent="0.2"/>
    <row r="104" spans="2:4" hidden="1" x14ac:dyDescent="0.2"/>
    <row r="105" spans="2:4" hidden="1" x14ac:dyDescent="0.2"/>
    <row r="106" spans="2:4" hidden="1" x14ac:dyDescent="0.2"/>
    <row r="107" spans="2:4" hidden="1" x14ac:dyDescent="0.2"/>
  </sheetData>
  <sheetProtection password="CA11" sheet="1" objects="1" scenarios="1" formatCells="0" formatColumns="0" formatRows="0" insertRows="0" deleteRows="0" sort="0"/>
  <mergeCells count="17">
    <mergeCell ref="E10:F10"/>
    <mergeCell ref="B36:G36"/>
    <mergeCell ref="B37:G37"/>
    <mergeCell ref="B28:G28"/>
    <mergeCell ref="B29:G29"/>
    <mergeCell ref="B30:G30"/>
    <mergeCell ref="B31:G31"/>
    <mergeCell ref="B32:G32"/>
    <mergeCell ref="B33:G33"/>
    <mergeCell ref="B34:G34"/>
    <mergeCell ref="B35:G35"/>
    <mergeCell ref="B40:G40"/>
    <mergeCell ref="B41:G41"/>
    <mergeCell ref="B42:G42"/>
    <mergeCell ref="B43:G43"/>
    <mergeCell ref="B38:G38"/>
    <mergeCell ref="B39:G39"/>
  </mergeCells>
  <dataValidations disablePrompts="1" count="3">
    <dataValidation type="list" allowBlank="1" showInputMessage="1" showErrorMessage="1" sqref="C12:C23">
      <formula1>$B$92:$B$101</formula1>
    </dataValidation>
    <dataValidation type="list" allowBlank="1" showInputMessage="1" showErrorMessage="1" sqref="D12:D23">
      <formula1>$B$46:$B$48</formula1>
    </dataValidation>
    <dataValidation type="list" allowBlank="1" showInputMessage="1" showErrorMessage="1" sqref="G12:G23">
      <formula1>$B$75:$B$83</formula1>
    </dataValidation>
  </dataValidations>
  <pageMargins left="0.75" right="0.75" top="1" bottom="1" header="0.5" footer="0.5"/>
  <pageSetup scale="59" orientation="portrait" r:id="rId1"/>
  <headerFooter alignWithMargins="0">
    <oddFooter>&amp;L&amp;A&amp;C&amp;F&amp;R11 of 13</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0"/>
  <sheetViews>
    <sheetView zoomScaleNormal="100" workbookViewId="0">
      <selection activeCell="B3" sqref="B3"/>
    </sheetView>
  </sheetViews>
  <sheetFormatPr defaultRowHeight="12.75" x14ac:dyDescent="0.2"/>
  <cols>
    <col min="1" max="1" width="3.85546875" bestFit="1" customWidth="1"/>
    <col min="2" max="2" width="35.5703125" customWidth="1"/>
    <col min="3" max="3" width="18.42578125" customWidth="1"/>
    <col min="4" max="4" width="12.28515625" customWidth="1"/>
    <col min="5" max="5" width="18" customWidth="1"/>
  </cols>
  <sheetData>
    <row r="1" spans="1:5" ht="18" x14ac:dyDescent="0.25">
      <c r="B1" s="1" t="s">
        <v>90</v>
      </c>
    </row>
    <row r="2" spans="1:5" ht="18.75" thickBot="1" x14ac:dyDescent="0.3">
      <c r="B2" s="1"/>
    </row>
    <row r="3" spans="1:5" s="8" customFormat="1" ht="15.75" x14ac:dyDescent="0.25">
      <c r="B3" s="14"/>
      <c r="C3" s="225" t="s">
        <v>0</v>
      </c>
      <c r="D3" s="225"/>
      <c r="E3" s="15" t="s">
        <v>1</v>
      </c>
    </row>
    <row r="4" spans="1:5" s="8" customFormat="1" ht="16.5" thickBot="1" x14ac:dyDescent="0.3">
      <c r="B4" s="29" t="s">
        <v>44</v>
      </c>
      <c r="C4" s="30" t="s">
        <v>41</v>
      </c>
      <c r="D4" s="17" t="s">
        <v>4</v>
      </c>
      <c r="E4" s="18" t="s">
        <v>19</v>
      </c>
    </row>
    <row r="5" spans="1:5" s="8" customFormat="1" ht="15" x14ac:dyDescent="0.2">
      <c r="B5" s="74" t="str">
        <f>'I. Support Personnel'!B12</f>
        <v>Sample: Grant Accountant</v>
      </c>
      <c r="C5" s="75">
        <f>'I. Support Personnel'!H12</f>
        <v>45000</v>
      </c>
      <c r="D5" s="76">
        <v>0.15</v>
      </c>
      <c r="E5" s="73">
        <f>C5*D5</f>
        <v>6750</v>
      </c>
    </row>
    <row r="6" spans="1:5" s="8" customFormat="1" ht="15" x14ac:dyDescent="0.2">
      <c r="B6" s="74" t="str">
        <f>'I. Support Personnel'!B13</f>
        <v>Sample: Receptionist</v>
      </c>
      <c r="C6" s="75">
        <f>'I. Support Personnel'!H13</f>
        <v>11250</v>
      </c>
      <c r="D6" s="70">
        <v>0.2</v>
      </c>
      <c r="E6" s="73">
        <f>C6*D6</f>
        <v>2250</v>
      </c>
    </row>
    <row r="7" spans="1:5" s="8" customFormat="1" ht="15" x14ac:dyDescent="0.2">
      <c r="A7" s="8">
        <v>1</v>
      </c>
      <c r="B7" s="31">
        <f>'I. Support Personnel'!B14</f>
        <v>0</v>
      </c>
      <c r="C7" s="89">
        <f>'I. Support Personnel'!H14</f>
        <v>0</v>
      </c>
      <c r="D7" s="179">
        <v>0.12</v>
      </c>
      <c r="E7" s="83">
        <f>ROUND(C7*D7,0)</f>
        <v>0</v>
      </c>
    </row>
    <row r="8" spans="1:5" s="8" customFormat="1" ht="15" x14ac:dyDescent="0.2">
      <c r="A8" s="8">
        <v>2</v>
      </c>
      <c r="B8" s="31">
        <f>'I. Support Personnel'!B15</f>
        <v>0</v>
      </c>
      <c r="C8" s="89">
        <f>'I. Support Personnel'!H15</f>
        <v>0</v>
      </c>
      <c r="D8" s="179">
        <v>0.12</v>
      </c>
      <c r="E8" s="83">
        <f t="shared" ref="E8:E16" si="0">ROUND(C8*D8,0)</f>
        <v>0</v>
      </c>
    </row>
    <row r="9" spans="1:5" s="8" customFormat="1" ht="15" x14ac:dyDescent="0.2">
      <c r="A9" s="8">
        <v>3</v>
      </c>
      <c r="B9" s="31">
        <f>'I. Support Personnel'!B16</f>
        <v>0</v>
      </c>
      <c r="C9" s="89">
        <f>'I. Support Personnel'!H16</f>
        <v>0</v>
      </c>
      <c r="D9" s="179">
        <v>0.12</v>
      </c>
      <c r="E9" s="83">
        <f t="shared" si="0"/>
        <v>0</v>
      </c>
    </row>
    <row r="10" spans="1:5" s="8" customFormat="1" ht="15" x14ac:dyDescent="0.2">
      <c r="A10" s="8">
        <v>4</v>
      </c>
      <c r="B10" s="31">
        <f>'I. Support Personnel'!B17</f>
        <v>0</v>
      </c>
      <c r="C10" s="89">
        <f>'I. Support Personnel'!H17</f>
        <v>0</v>
      </c>
      <c r="D10" s="179">
        <v>0.12</v>
      </c>
      <c r="E10" s="83">
        <f t="shared" si="0"/>
        <v>0</v>
      </c>
    </row>
    <row r="11" spans="1:5" s="8" customFormat="1" ht="15" x14ac:dyDescent="0.2">
      <c r="A11" s="8">
        <v>5</v>
      </c>
      <c r="B11" s="31">
        <f>'I. Support Personnel'!B18</f>
        <v>0</v>
      </c>
      <c r="C11" s="89">
        <f>'I. Support Personnel'!H18</f>
        <v>0</v>
      </c>
      <c r="D11" s="179">
        <v>0.12</v>
      </c>
      <c r="E11" s="83">
        <f t="shared" si="0"/>
        <v>0</v>
      </c>
    </row>
    <row r="12" spans="1:5" s="8" customFormat="1" ht="15" x14ac:dyDescent="0.2">
      <c r="A12" s="8">
        <v>6</v>
      </c>
      <c r="B12" s="31">
        <f>'I. Support Personnel'!B19</f>
        <v>0</v>
      </c>
      <c r="C12" s="89">
        <f>'I. Support Personnel'!H19</f>
        <v>0</v>
      </c>
      <c r="D12" s="179">
        <v>0.12</v>
      </c>
      <c r="E12" s="83">
        <f t="shared" si="0"/>
        <v>0</v>
      </c>
    </row>
    <row r="13" spans="1:5" s="8" customFormat="1" ht="15" x14ac:dyDescent="0.2">
      <c r="A13" s="8">
        <v>7</v>
      </c>
      <c r="B13" s="31">
        <f>'I. Support Personnel'!B20</f>
        <v>0</v>
      </c>
      <c r="C13" s="89">
        <f>'I. Support Personnel'!H20</f>
        <v>0</v>
      </c>
      <c r="D13" s="179">
        <v>0.12</v>
      </c>
      <c r="E13" s="83">
        <f t="shared" si="0"/>
        <v>0</v>
      </c>
    </row>
    <row r="14" spans="1:5" s="8" customFormat="1" ht="15" x14ac:dyDescent="0.2">
      <c r="A14" s="8">
        <v>8</v>
      </c>
      <c r="B14" s="31">
        <f>'I. Support Personnel'!B21</f>
        <v>0</v>
      </c>
      <c r="C14" s="89">
        <f>'I. Support Personnel'!H21</f>
        <v>0</v>
      </c>
      <c r="D14" s="179">
        <v>0.12</v>
      </c>
      <c r="E14" s="83">
        <f t="shared" si="0"/>
        <v>0</v>
      </c>
    </row>
    <row r="15" spans="1:5" s="8" customFormat="1" ht="15" x14ac:dyDescent="0.2">
      <c r="A15" s="8">
        <v>9</v>
      </c>
      <c r="B15" s="31">
        <f>'I. Support Personnel'!B22</f>
        <v>0</v>
      </c>
      <c r="C15" s="89">
        <f>'I. Support Personnel'!H22</f>
        <v>0</v>
      </c>
      <c r="D15" s="179">
        <v>0.12</v>
      </c>
      <c r="E15" s="83">
        <f t="shared" si="0"/>
        <v>0</v>
      </c>
    </row>
    <row r="16" spans="1:5" s="8" customFormat="1" ht="15" x14ac:dyDescent="0.2">
      <c r="A16" s="8">
        <v>10</v>
      </c>
      <c r="B16" s="31">
        <f>'I. Support Personnel'!B23</f>
        <v>0</v>
      </c>
      <c r="C16" s="89">
        <f>'I. Support Personnel'!H23</f>
        <v>0</v>
      </c>
      <c r="D16" s="179">
        <v>0.12</v>
      </c>
      <c r="E16" s="83">
        <f t="shared" si="0"/>
        <v>0</v>
      </c>
    </row>
    <row r="17" spans="1:5" s="8" customFormat="1" ht="16.5" customHeight="1" x14ac:dyDescent="0.25">
      <c r="B17" s="82" t="s">
        <v>105</v>
      </c>
      <c r="C17" s="92">
        <f>SUM(C7:C16)-'I. Support Personnel'!H24</f>
        <v>0</v>
      </c>
      <c r="D17" s="13" t="s">
        <v>1</v>
      </c>
      <c r="E17" s="40">
        <f>SUM(E7:E16)</f>
        <v>0</v>
      </c>
    </row>
    <row r="18" spans="1:5" s="8" customFormat="1" ht="15" x14ac:dyDescent="0.2"/>
    <row r="19" spans="1:5" s="8" customFormat="1" ht="15.75" x14ac:dyDescent="0.25">
      <c r="B19" s="25" t="s">
        <v>97</v>
      </c>
    </row>
    <row r="20" spans="1:5" s="8" customFormat="1" ht="15" x14ac:dyDescent="0.2">
      <c r="A20" s="8">
        <v>1</v>
      </c>
      <c r="B20" s="228"/>
      <c r="C20" s="228"/>
      <c r="D20" s="228"/>
      <c r="E20" s="228"/>
    </row>
    <row r="21" spans="1:5" s="8" customFormat="1" ht="15" x14ac:dyDescent="0.2">
      <c r="A21" s="8">
        <v>2</v>
      </c>
      <c r="B21" s="228"/>
      <c r="C21" s="228"/>
      <c r="D21" s="228"/>
      <c r="E21" s="228"/>
    </row>
    <row r="22" spans="1:5" s="8" customFormat="1" ht="15" x14ac:dyDescent="0.2">
      <c r="A22" s="8">
        <v>3</v>
      </c>
      <c r="B22" s="228"/>
      <c r="C22" s="228"/>
      <c r="D22" s="228"/>
      <c r="E22" s="228"/>
    </row>
    <row r="23" spans="1:5" s="8" customFormat="1" ht="15" x14ac:dyDescent="0.2">
      <c r="A23" s="8">
        <v>4</v>
      </c>
      <c r="B23" s="228"/>
      <c r="C23" s="228"/>
      <c r="D23" s="228"/>
      <c r="E23" s="228"/>
    </row>
    <row r="24" spans="1:5" s="8" customFormat="1" ht="15" x14ac:dyDescent="0.2">
      <c r="A24" s="8">
        <v>5</v>
      </c>
      <c r="B24" s="228"/>
      <c r="C24" s="228"/>
      <c r="D24" s="228"/>
      <c r="E24" s="228"/>
    </row>
    <row r="25" spans="1:5" s="8" customFormat="1" ht="15" x14ac:dyDescent="0.2">
      <c r="A25" s="8">
        <v>6</v>
      </c>
      <c r="B25" s="228"/>
      <c r="C25" s="228"/>
      <c r="D25" s="228"/>
      <c r="E25" s="228"/>
    </row>
    <row r="26" spans="1:5" s="8" customFormat="1" ht="15" x14ac:dyDescent="0.2">
      <c r="A26" s="8">
        <v>7</v>
      </c>
      <c r="B26" s="228"/>
      <c r="C26" s="228"/>
      <c r="D26" s="228"/>
      <c r="E26" s="228"/>
    </row>
    <row r="27" spans="1:5" s="8" customFormat="1" ht="15" x14ac:dyDescent="0.2">
      <c r="A27" s="8">
        <v>8</v>
      </c>
      <c r="B27" s="228"/>
      <c r="C27" s="228"/>
      <c r="D27" s="228"/>
      <c r="E27" s="228"/>
    </row>
    <row r="28" spans="1:5" s="8" customFormat="1" ht="15" x14ac:dyDescent="0.2">
      <c r="A28" s="8">
        <v>9</v>
      </c>
      <c r="B28" s="228"/>
      <c r="C28" s="228"/>
      <c r="D28" s="228"/>
      <c r="E28" s="228"/>
    </row>
    <row r="29" spans="1:5" s="8" customFormat="1" ht="15" x14ac:dyDescent="0.2">
      <c r="A29" s="8">
        <v>10</v>
      </c>
      <c r="B29" s="228"/>
      <c r="C29" s="228"/>
      <c r="D29" s="228"/>
      <c r="E29" s="228"/>
    </row>
    <row r="30" spans="1:5" s="8" customFormat="1" ht="15" x14ac:dyDescent="0.2">
      <c r="B30" s="228"/>
      <c r="C30" s="228"/>
      <c r="D30" s="228"/>
      <c r="E30" s="228"/>
    </row>
    <row r="31" spans="1:5" s="8" customFormat="1" ht="15" x14ac:dyDescent="0.2">
      <c r="B31" s="228"/>
      <c r="C31" s="228"/>
      <c r="D31" s="228"/>
      <c r="E31" s="228"/>
    </row>
    <row r="32" spans="1:5" s="8" customFormat="1" ht="15" x14ac:dyDescent="0.2">
      <c r="B32" s="228"/>
      <c r="C32" s="228"/>
      <c r="D32" s="228"/>
      <c r="E32" s="228"/>
    </row>
    <row r="33" spans="2:5" s="8" customFormat="1" ht="15" x14ac:dyDescent="0.2">
      <c r="B33" s="228"/>
      <c r="C33" s="228"/>
      <c r="D33" s="228"/>
      <c r="E33" s="228"/>
    </row>
    <row r="34" spans="2:5" s="8" customFormat="1" ht="15" x14ac:dyDescent="0.2">
      <c r="B34" s="228"/>
      <c r="C34" s="228"/>
      <c r="D34" s="228"/>
      <c r="E34" s="228"/>
    </row>
    <row r="35" spans="2:5" x14ac:dyDescent="0.2">
      <c r="B35" s="227"/>
      <c r="C35" s="227"/>
      <c r="D35" s="227"/>
      <c r="E35" s="227"/>
    </row>
    <row r="36" spans="2:5" x14ac:dyDescent="0.2">
      <c r="B36" s="227"/>
      <c r="C36" s="227"/>
      <c r="D36" s="227"/>
      <c r="E36" s="227"/>
    </row>
    <row r="37" spans="2:5" x14ac:dyDescent="0.2">
      <c r="B37" s="227"/>
      <c r="C37" s="227"/>
      <c r="D37" s="227"/>
      <c r="E37" s="227"/>
    </row>
    <row r="38" spans="2:5" x14ac:dyDescent="0.2">
      <c r="B38" s="227"/>
      <c r="C38" s="227"/>
      <c r="D38" s="227"/>
      <c r="E38" s="227"/>
    </row>
    <row r="39" spans="2:5" x14ac:dyDescent="0.2">
      <c r="B39" s="227"/>
      <c r="C39" s="227"/>
      <c r="D39" s="227"/>
      <c r="E39" s="227"/>
    </row>
    <row r="40" spans="2:5" x14ac:dyDescent="0.2">
      <c r="B40" s="227"/>
      <c r="C40" s="227"/>
      <c r="D40" s="227"/>
      <c r="E40" s="227"/>
    </row>
  </sheetData>
  <sheetProtection algorithmName="SHA-512" hashValue="RpDzWl8ExLqPAfk5cQ55sN7sew2IUzPDquW3CzAZKECVl00QK8c4C0WEXluzPWsTvJfsyaq3BZ/s22zISHA0aQ==" saltValue="Jwp9TSJAx2aLKPw5VDuDpQ==" spinCount="100000" sheet="1" formatCells="0" formatColumns="0" formatRows="0" insertRows="0" deleteRows="0" sort="0"/>
  <mergeCells count="22">
    <mergeCell ref="B30:E30"/>
    <mergeCell ref="C3:D3"/>
    <mergeCell ref="B20:E20"/>
    <mergeCell ref="B21:E21"/>
    <mergeCell ref="B22:E22"/>
    <mergeCell ref="B23:E23"/>
    <mergeCell ref="B24:E24"/>
    <mergeCell ref="B25:E25"/>
    <mergeCell ref="B26:E26"/>
    <mergeCell ref="B27:E27"/>
    <mergeCell ref="B28:E28"/>
    <mergeCell ref="B29:E29"/>
    <mergeCell ref="B37:E37"/>
    <mergeCell ref="B38:E38"/>
    <mergeCell ref="B39:E39"/>
    <mergeCell ref="B40:E40"/>
    <mergeCell ref="B31:E31"/>
    <mergeCell ref="B32:E32"/>
    <mergeCell ref="B33:E33"/>
    <mergeCell ref="B34:E34"/>
    <mergeCell ref="B35:E35"/>
    <mergeCell ref="B36:E36"/>
  </mergeCells>
  <pageMargins left="0.75" right="0.75" top="1" bottom="1" header="0.5" footer="0.5"/>
  <pageSetup orientation="portrait" r:id="rId1"/>
  <headerFooter alignWithMargins="0">
    <oddFooter>&amp;L&amp;A&amp;C&amp;F&amp;R12 of 13</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6"/>
  <sheetViews>
    <sheetView zoomScaleNormal="100" workbookViewId="0">
      <selection activeCell="D19" sqref="D19"/>
    </sheetView>
  </sheetViews>
  <sheetFormatPr defaultRowHeight="12.75" x14ac:dyDescent="0.2"/>
  <cols>
    <col min="1" max="1" width="3.7109375" customWidth="1"/>
    <col min="2" max="2" width="14.42578125" customWidth="1"/>
    <col min="3" max="3" width="39.42578125" customWidth="1"/>
    <col min="4" max="5" width="20.28515625" customWidth="1"/>
    <col min="6" max="6" width="16.7109375" customWidth="1"/>
  </cols>
  <sheetData>
    <row r="1" spans="2:6" ht="18" x14ac:dyDescent="0.25">
      <c r="B1" s="1" t="s">
        <v>112</v>
      </c>
      <c r="C1" s="1"/>
      <c r="D1" s="1"/>
      <c r="E1" s="1"/>
    </row>
    <row r="2" spans="2:6" ht="18" x14ac:dyDescent="0.25">
      <c r="B2" s="1"/>
      <c r="C2" s="1"/>
      <c r="D2" s="1"/>
      <c r="E2" s="1"/>
    </row>
    <row r="3" spans="2:6" ht="15.75" x14ac:dyDescent="0.25">
      <c r="B3" s="25" t="s">
        <v>63</v>
      </c>
      <c r="C3" s="25"/>
      <c r="D3" s="25"/>
      <c r="E3" s="25"/>
    </row>
    <row r="4" spans="2:6" ht="15.75" x14ac:dyDescent="0.25">
      <c r="B4" s="25" t="s">
        <v>153</v>
      </c>
      <c r="C4" s="25"/>
      <c r="D4" s="25"/>
      <c r="E4" s="25"/>
    </row>
    <row r="5" spans="2:6" ht="15.75" x14ac:dyDescent="0.25">
      <c r="B5" s="25" t="s">
        <v>113</v>
      </c>
      <c r="C5" s="25"/>
      <c r="D5" s="25"/>
      <c r="E5" s="25"/>
    </row>
    <row r="6" spans="2:6" ht="15.75" x14ac:dyDescent="0.25">
      <c r="B6" s="25" t="s">
        <v>127</v>
      </c>
      <c r="C6" s="25"/>
      <c r="D6" s="25"/>
      <c r="E6" s="25"/>
    </row>
    <row r="7" spans="2:6" ht="18.75" thickBot="1" x14ac:dyDescent="0.3">
      <c r="B7" s="1"/>
      <c r="C7" s="1"/>
      <c r="D7" s="1"/>
      <c r="E7" s="1"/>
    </row>
    <row r="8" spans="2:6" s="8" customFormat="1" ht="16.5" thickBot="1" x14ac:dyDescent="0.3">
      <c r="B8" s="193" t="s">
        <v>11</v>
      </c>
      <c r="C8" s="193"/>
      <c r="D8" s="194" t="s">
        <v>217</v>
      </c>
      <c r="E8" s="195" t="s">
        <v>218</v>
      </c>
      <c r="F8" s="192" t="s">
        <v>1</v>
      </c>
    </row>
    <row r="9" spans="2:6" s="8" customFormat="1" ht="15" x14ac:dyDescent="0.2">
      <c r="B9" s="45" t="s">
        <v>102</v>
      </c>
      <c r="C9" s="191"/>
      <c r="D9" s="197"/>
      <c r="E9" s="197"/>
      <c r="F9" s="199">
        <f>ROUND(D9+E9,0)</f>
        <v>0</v>
      </c>
    </row>
    <row r="10" spans="2:6" s="8" customFormat="1" ht="15" x14ac:dyDescent="0.2">
      <c r="B10" s="45" t="s">
        <v>121</v>
      </c>
      <c r="C10" s="45"/>
      <c r="D10" s="198"/>
      <c r="E10" s="198"/>
      <c r="F10" s="199">
        <f t="shared" ref="F10:F18" si="0">ROUND(D10+E10,0)</f>
        <v>0</v>
      </c>
    </row>
    <row r="11" spans="2:6" s="8" customFormat="1" ht="15" x14ac:dyDescent="0.2">
      <c r="B11" s="45" t="s">
        <v>93</v>
      </c>
      <c r="C11" s="45"/>
      <c r="D11" s="198"/>
      <c r="E11" s="198"/>
      <c r="F11" s="199">
        <f t="shared" si="0"/>
        <v>0</v>
      </c>
    </row>
    <row r="12" spans="2:6" s="8" customFormat="1" ht="15" x14ac:dyDescent="0.2">
      <c r="B12" s="45" t="s">
        <v>94</v>
      </c>
      <c r="C12" s="191"/>
      <c r="D12" s="197"/>
      <c r="E12" s="197"/>
      <c r="F12" s="199">
        <f t="shared" si="0"/>
        <v>0</v>
      </c>
    </row>
    <row r="13" spans="2:6" s="8" customFormat="1" ht="15" x14ac:dyDescent="0.2">
      <c r="B13" s="93" t="s">
        <v>48</v>
      </c>
      <c r="C13" s="93"/>
      <c r="D13" s="22"/>
      <c r="E13" s="22"/>
      <c r="F13" s="199">
        <f t="shared" si="0"/>
        <v>0</v>
      </c>
    </row>
    <row r="14" spans="2:6" s="8" customFormat="1" ht="15" x14ac:dyDescent="0.2">
      <c r="B14" s="93" t="s">
        <v>49</v>
      </c>
      <c r="C14" s="93"/>
      <c r="D14" s="22"/>
      <c r="E14" s="22"/>
      <c r="F14" s="199">
        <f t="shared" si="0"/>
        <v>0</v>
      </c>
    </row>
    <row r="15" spans="2:6" s="8" customFormat="1" ht="15" x14ac:dyDescent="0.2">
      <c r="B15" s="93" t="s">
        <v>8</v>
      </c>
      <c r="C15" s="31"/>
      <c r="D15" s="19"/>
      <c r="E15" s="19"/>
      <c r="F15" s="199">
        <f t="shared" si="0"/>
        <v>0</v>
      </c>
    </row>
    <row r="16" spans="2:6" s="8" customFormat="1" ht="15" x14ac:dyDescent="0.2">
      <c r="B16" s="93" t="s">
        <v>78</v>
      </c>
      <c r="C16" s="93"/>
      <c r="D16" s="22"/>
      <c r="E16" s="22"/>
      <c r="F16" s="199">
        <f t="shared" si="0"/>
        <v>0</v>
      </c>
    </row>
    <row r="17" spans="1:6" s="8" customFormat="1" ht="15" x14ac:dyDescent="0.2">
      <c r="B17" s="93" t="s">
        <v>95</v>
      </c>
      <c r="C17" s="93"/>
      <c r="D17" s="22"/>
      <c r="E17" s="22"/>
      <c r="F17" s="199">
        <f t="shared" si="0"/>
        <v>0</v>
      </c>
    </row>
    <row r="18" spans="1:6" s="8" customFormat="1" ht="15.75" thickBot="1" x14ac:dyDescent="0.25">
      <c r="B18" s="93" t="s">
        <v>104</v>
      </c>
      <c r="C18" s="31"/>
      <c r="D18" s="201"/>
      <c r="E18" s="201"/>
      <c r="F18" s="202">
        <f t="shared" si="0"/>
        <v>0</v>
      </c>
    </row>
    <row r="19" spans="1:6" s="8" customFormat="1" ht="16.5" thickBot="1" x14ac:dyDescent="0.3">
      <c r="D19" s="99">
        <f>ROUND(SUM(D9:D18),0)</f>
        <v>0</v>
      </c>
      <c r="E19" s="99">
        <f>ROUND(SUM(E9:E18),0)</f>
        <v>0</v>
      </c>
      <c r="F19" s="99">
        <f>ROUND(SUM(F9:F18),0)</f>
        <v>0</v>
      </c>
    </row>
    <row r="20" spans="1:6" s="8" customFormat="1" ht="15.75" x14ac:dyDescent="0.25">
      <c r="F20" s="128"/>
    </row>
    <row r="21" spans="1:6" s="8" customFormat="1" ht="15.75" x14ac:dyDescent="0.25">
      <c r="B21" s="25" t="s">
        <v>100</v>
      </c>
      <c r="C21" s="25"/>
      <c r="D21" s="25"/>
      <c r="E21" s="25"/>
      <c r="F21" s="35"/>
    </row>
    <row r="22" spans="1:6" s="8" customFormat="1" ht="15.75" x14ac:dyDescent="0.25">
      <c r="A22" s="10" t="s">
        <v>219</v>
      </c>
      <c r="B22" s="196"/>
      <c r="C22" s="246"/>
      <c r="D22" s="246"/>
      <c r="E22" s="246"/>
      <c r="F22" s="246"/>
    </row>
    <row r="23" spans="1:6" s="8" customFormat="1" ht="15.75" x14ac:dyDescent="0.25">
      <c r="A23" s="10" t="s">
        <v>220</v>
      </c>
      <c r="B23" s="190"/>
      <c r="C23" s="246"/>
      <c r="D23" s="246"/>
      <c r="E23" s="246"/>
      <c r="F23" s="246"/>
    </row>
    <row r="24" spans="1:6" s="8" customFormat="1" ht="15.75" x14ac:dyDescent="0.25">
      <c r="A24" s="10" t="s">
        <v>222</v>
      </c>
      <c r="B24" s="196"/>
      <c r="C24" s="246"/>
      <c r="D24" s="246"/>
      <c r="E24" s="246"/>
      <c r="F24" s="246"/>
    </row>
    <row r="25" spans="1:6" s="8" customFormat="1" ht="15.75" x14ac:dyDescent="0.25">
      <c r="A25" s="10" t="s">
        <v>221</v>
      </c>
      <c r="B25" s="190"/>
      <c r="C25" s="246"/>
      <c r="D25" s="246"/>
      <c r="E25" s="246"/>
      <c r="F25" s="246"/>
    </row>
    <row r="26" spans="1:6" s="8" customFormat="1" ht="15.75" x14ac:dyDescent="0.25">
      <c r="A26" s="10" t="s">
        <v>223</v>
      </c>
      <c r="B26" s="196"/>
      <c r="C26" s="246"/>
      <c r="D26" s="246"/>
      <c r="E26" s="246"/>
      <c r="F26" s="246"/>
    </row>
    <row r="27" spans="1:6" s="8" customFormat="1" ht="15.75" x14ac:dyDescent="0.25">
      <c r="A27" s="10" t="s">
        <v>224</v>
      </c>
      <c r="B27" s="190"/>
      <c r="C27" s="246"/>
      <c r="D27" s="246"/>
      <c r="E27" s="246"/>
      <c r="F27" s="246"/>
    </row>
    <row r="28" spans="1:6" s="8" customFormat="1" ht="15.75" x14ac:dyDescent="0.25">
      <c r="A28" s="10" t="s">
        <v>225</v>
      </c>
      <c r="B28" s="196"/>
      <c r="C28" s="246"/>
      <c r="D28" s="246"/>
      <c r="E28" s="246"/>
      <c r="F28" s="246"/>
    </row>
    <row r="29" spans="1:6" s="8" customFormat="1" ht="15.75" x14ac:dyDescent="0.25">
      <c r="A29" s="10" t="s">
        <v>226</v>
      </c>
      <c r="B29" s="190"/>
      <c r="C29" s="246"/>
      <c r="D29" s="246"/>
      <c r="E29" s="246"/>
      <c r="F29" s="246"/>
    </row>
    <row r="30" spans="1:6" s="8" customFormat="1" ht="15.75" x14ac:dyDescent="0.25">
      <c r="A30" s="10" t="s">
        <v>227</v>
      </c>
      <c r="B30" s="196"/>
      <c r="C30" s="246"/>
      <c r="D30" s="246"/>
      <c r="E30" s="246"/>
      <c r="F30" s="246"/>
    </row>
    <row r="31" spans="1:6" s="8" customFormat="1" ht="15.75" x14ac:dyDescent="0.25">
      <c r="A31" s="10" t="s">
        <v>228</v>
      </c>
      <c r="B31" s="190"/>
      <c r="C31" s="246"/>
      <c r="D31" s="246"/>
      <c r="E31" s="246"/>
      <c r="F31" s="246"/>
    </row>
    <row r="32" spans="1:6" s="8" customFormat="1" ht="15.75" x14ac:dyDescent="0.25">
      <c r="A32" s="10" t="s">
        <v>229</v>
      </c>
      <c r="B32" s="196"/>
      <c r="C32" s="246"/>
      <c r="D32" s="246"/>
      <c r="E32" s="246"/>
      <c r="F32" s="246"/>
    </row>
    <row r="33" spans="1:6" s="8" customFormat="1" ht="15.75" x14ac:dyDescent="0.25">
      <c r="A33" s="10" t="s">
        <v>230</v>
      </c>
      <c r="B33" s="190"/>
      <c r="C33" s="246"/>
      <c r="D33" s="246"/>
      <c r="E33" s="246"/>
      <c r="F33" s="246"/>
    </row>
    <row r="34" spans="1:6" s="8" customFormat="1" ht="15.75" x14ac:dyDescent="0.25">
      <c r="A34" s="10" t="s">
        <v>231</v>
      </c>
      <c r="B34" s="196"/>
      <c r="C34" s="246"/>
      <c r="D34" s="246"/>
      <c r="E34" s="246"/>
      <c r="F34" s="246"/>
    </row>
    <row r="35" spans="1:6" s="8" customFormat="1" ht="15.75" x14ac:dyDescent="0.25">
      <c r="A35" s="10" t="s">
        <v>232</v>
      </c>
      <c r="B35" s="190"/>
      <c r="C35" s="246"/>
      <c r="D35" s="246"/>
      <c r="E35" s="246"/>
      <c r="F35" s="246"/>
    </row>
    <row r="36" spans="1:6" s="8" customFormat="1" ht="15.75" x14ac:dyDescent="0.25">
      <c r="A36" s="10" t="s">
        <v>233</v>
      </c>
      <c r="B36" s="196"/>
      <c r="C36" s="246"/>
      <c r="D36" s="246"/>
      <c r="E36" s="246"/>
      <c r="F36" s="246"/>
    </row>
    <row r="37" spans="1:6" s="8" customFormat="1" ht="15.75" x14ac:dyDescent="0.25">
      <c r="A37" s="10" t="s">
        <v>234</v>
      </c>
      <c r="B37" s="190"/>
      <c r="C37" s="246"/>
      <c r="D37" s="246"/>
      <c r="E37" s="246"/>
      <c r="F37" s="246"/>
    </row>
    <row r="38" spans="1:6" s="8" customFormat="1" ht="15.75" x14ac:dyDescent="0.25">
      <c r="A38" s="10" t="s">
        <v>235</v>
      </c>
      <c r="B38" s="196"/>
      <c r="C38" s="246"/>
      <c r="D38" s="246"/>
      <c r="E38" s="246"/>
      <c r="F38" s="246"/>
    </row>
    <row r="39" spans="1:6" s="8" customFormat="1" ht="15.75" x14ac:dyDescent="0.25">
      <c r="A39" s="10" t="s">
        <v>236</v>
      </c>
      <c r="B39" s="190"/>
      <c r="C39" s="246"/>
      <c r="D39" s="246"/>
      <c r="E39" s="246"/>
      <c r="F39" s="246"/>
    </row>
    <row r="40" spans="1:6" s="8" customFormat="1" ht="15.75" x14ac:dyDescent="0.25">
      <c r="A40" s="10" t="s">
        <v>237</v>
      </c>
      <c r="B40" s="190"/>
      <c r="C40" s="246"/>
      <c r="D40" s="246"/>
      <c r="E40" s="246"/>
      <c r="F40" s="246"/>
    </row>
    <row r="41" spans="1:6" s="8" customFormat="1" ht="15.75" x14ac:dyDescent="0.25">
      <c r="A41" s="10" t="s">
        <v>238</v>
      </c>
      <c r="B41" s="62"/>
      <c r="C41" s="246"/>
      <c r="D41" s="246"/>
      <c r="E41" s="246"/>
      <c r="F41" s="246"/>
    </row>
    <row r="42" spans="1:6" ht="16.5" customHeight="1" x14ac:dyDescent="0.2"/>
    <row r="52" spans="2:5" hidden="1" x14ac:dyDescent="0.2">
      <c r="B52" s="5" t="s">
        <v>60</v>
      </c>
      <c r="C52" s="5"/>
      <c r="D52" s="5"/>
      <c r="E52" s="5"/>
    </row>
    <row r="53" spans="2:5" hidden="1" x14ac:dyDescent="0.2">
      <c r="B53" s="5" t="s">
        <v>110</v>
      </c>
      <c r="C53" s="5"/>
      <c r="D53" s="5"/>
      <c r="E53" s="5"/>
    </row>
    <row r="54" spans="2:5" hidden="1" x14ac:dyDescent="0.2">
      <c r="B54" s="5" t="s">
        <v>98</v>
      </c>
      <c r="C54" s="5"/>
      <c r="D54" s="5"/>
      <c r="E54" s="5"/>
    </row>
    <row r="55" spans="2:5" hidden="1" x14ac:dyDescent="0.2">
      <c r="B55" s="5" t="s">
        <v>111</v>
      </c>
      <c r="C55" s="5"/>
      <c r="D55" s="5"/>
      <c r="E55" s="5"/>
    </row>
    <row r="56" spans="2:5" hidden="1" x14ac:dyDescent="0.2">
      <c r="B56" s="5" t="s">
        <v>99</v>
      </c>
      <c r="C56" s="5"/>
      <c r="D56" s="5"/>
      <c r="E56" s="5"/>
    </row>
  </sheetData>
  <sheetProtection algorithmName="SHA-512" hashValue="tvTh6aU3sTORjmxUQ+KRHaLCzE9/THzgmtBDXEajjDQYFxpckTUJG/io/ZDRNo5rIH8gnTUyawyxR8AXEnoGXQ==" saltValue="ma3lCGo+Q1Momvx0Vggr6w==" spinCount="100000" sheet="1" formatCells="0" formatColumns="0" formatRows="0" sort="0"/>
  <mergeCells count="20">
    <mergeCell ref="C38:F38"/>
    <mergeCell ref="C39:F39"/>
    <mergeCell ref="C40:F40"/>
    <mergeCell ref="C41:F41"/>
    <mergeCell ref="C33:F33"/>
    <mergeCell ref="C34:F34"/>
    <mergeCell ref="C35:F35"/>
    <mergeCell ref="C36:F36"/>
    <mergeCell ref="C37:F37"/>
    <mergeCell ref="C22:F22"/>
    <mergeCell ref="C23:F23"/>
    <mergeCell ref="C24:F24"/>
    <mergeCell ref="C25:F25"/>
    <mergeCell ref="C26:F26"/>
    <mergeCell ref="C32:F32"/>
    <mergeCell ref="C27:F27"/>
    <mergeCell ref="C28:F28"/>
    <mergeCell ref="C29:F29"/>
    <mergeCell ref="C30:F30"/>
    <mergeCell ref="C31:F31"/>
  </mergeCells>
  <phoneticPr fontId="8" type="noConversion"/>
  <pageMargins left="0.75" right="0.75" top="1" bottom="1" header="0.5" footer="0.5"/>
  <pageSetup scale="79" orientation="portrait" r:id="rId1"/>
  <headerFooter alignWithMargins="0">
    <oddFooter>&amp;L&amp;A&amp;C&amp;F&amp;R13 of 13</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4"/>
  <sheetViews>
    <sheetView tabSelected="1" topLeftCell="A7" zoomScale="70" zoomScaleNormal="70" zoomScaleSheetLayoutView="70" workbookViewId="0">
      <selection activeCell="G40" sqref="G40"/>
    </sheetView>
  </sheetViews>
  <sheetFormatPr defaultRowHeight="12.75" x14ac:dyDescent="0.2"/>
  <cols>
    <col min="1" max="1" width="14" customWidth="1"/>
    <col min="2" max="2" width="51.7109375" customWidth="1"/>
    <col min="3" max="4" width="26.5703125" customWidth="1"/>
    <col min="5" max="6" width="19.5703125" customWidth="1"/>
    <col min="7" max="7" width="25.42578125" customWidth="1"/>
  </cols>
  <sheetData>
    <row r="1" spans="1:7" s="3" customFormat="1" ht="18" x14ac:dyDescent="0.25">
      <c r="A1" s="210" t="s">
        <v>216</v>
      </c>
      <c r="B1" s="210"/>
      <c r="C1" s="210"/>
      <c r="D1" s="210"/>
      <c r="E1" s="210"/>
      <c r="F1" s="210"/>
      <c r="G1" s="210"/>
    </row>
    <row r="2" spans="1:7" ht="15.75" x14ac:dyDescent="0.25">
      <c r="A2" s="211" t="s">
        <v>241</v>
      </c>
      <c r="B2" s="211"/>
      <c r="C2" s="211"/>
      <c r="D2" s="211"/>
      <c r="E2" s="211"/>
      <c r="F2" s="211"/>
      <c r="G2" s="211"/>
    </row>
    <row r="3" spans="1:7" x14ac:dyDescent="0.2">
      <c r="A3" s="78"/>
      <c r="B3" s="78"/>
      <c r="C3" s="78"/>
      <c r="D3" s="78"/>
      <c r="E3" s="78"/>
      <c r="F3" s="78"/>
      <c r="G3" s="78"/>
    </row>
    <row r="4" spans="1:7" ht="18" x14ac:dyDescent="0.25">
      <c r="A4" s="52" t="s">
        <v>189</v>
      </c>
      <c r="B4" s="53"/>
      <c r="C4" s="53"/>
      <c r="D4" s="53"/>
      <c r="E4" s="53"/>
      <c r="F4" s="53"/>
      <c r="G4" s="54"/>
    </row>
    <row r="5" spans="1:7" x14ac:dyDescent="0.2">
      <c r="A5" s="43"/>
      <c r="B5" s="55"/>
      <c r="C5" s="55"/>
      <c r="D5" s="55"/>
      <c r="E5" s="55"/>
      <c r="F5" s="55"/>
      <c r="G5" s="55"/>
    </row>
    <row r="6" spans="1:7" ht="18" x14ac:dyDescent="0.25">
      <c r="A6" s="52" t="s">
        <v>190</v>
      </c>
      <c r="B6" s="53"/>
      <c r="C6" s="53"/>
      <c r="D6" s="53"/>
      <c r="E6" s="53"/>
      <c r="F6" s="53"/>
      <c r="G6" s="54"/>
    </row>
    <row r="7" spans="1:7" x14ac:dyDescent="0.2">
      <c r="A7" s="56"/>
      <c r="B7" s="55"/>
      <c r="C7" s="55"/>
      <c r="D7" s="55"/>
      <c r="E7" s="55"/>
      <c r="F7" s="55"/>
      <c r="G7" s="55"/>
    </row>
    <row r="8" spans="1:7" ht="18" x14ac:dyDescent="0.25">
      <c r="A8" s="52" t="s">
        <v>212</v>
      </c>
      <c r="B8" s="53"/>
      <c r="C8" s="53"/>
      <c r="D8" s="53"/>
      <c r="E8" s="53"/>
      <c r="F8" s="53"/>
      <c r="G8" s="54"/>
    </row>
    <row r="9" spans="1:7" ht="18" x14ac:dyDescent="0.25">
      <c r="A9" s="2"/>
      <c r="B9" s="3"/>
      <c r="C9" s="3"/>
      <c r="D9" s="3"/>
      <c r="E9" s="3"/>
      <c r="F9" s="3"/>
    </row>
    <row r="10" spans="1:7" x14ac:dyDescent="0.2">
      <c r="A10" s="65" t="s">
        <v>57</v>
      </c>
    </row>
    <row r="11" spans="1:7" x14ac:dyDescent="0.2">
      <c r="A11" s="65" t="s">
        <v>58</v>
      </c>
    </row>
    <row r="12" spans="1:7" ht="15.75" x14ac:dyDescent="0.25">
      <c r="G12" s="12" t="s">
        <v>138</v>
      </c>
    </row>
    <row r="13" spans="1:7" ht="18" customHeight="1" thickBot="1" x14ac:dyDescent="0.3">
      <c r="A13" s="10" t="s">
        <v>53</v>
      </c>
      <c r="B13" s="25" t="s">
        <v>9</v>
      </c>
      <c r="C13" s="12" t="s">
        <v>116</v>
      </c>
      <c r="D13" s="12" t="s">
        <v>117</v>
      </c>
      <c r="E13" s="207" t="s">
        <v>52</v>
      </c>
      <c r="F13" s="207"/>
      <c r="G13" s="12" t="s">
        <v>51</v>
      </c>
    </row>
    <row r="14" spans="1:7" ht="24" customHeight="1" thickBot="1" x14ac:dyDescent="0.25">
      <c r="A14" s="208" t="s">
        <v>50</v>
      </c>
      <c r="B14" s="45" t="s">
        <v>102</v>
      </c>
      <c r="C14" s="143">
        <f>+'A. Participant Training Costs'!G12+'A. Participant Training Costs'!G13+'A. Participant Training Costs'!G14+'A. Participant Training Costs'!G15+'A. Participant Training Costs'!G16</f>
        <v>0</v>
      </c>
      <c r="D14" s="143">
        <f>+'A. Participant Training Costs'!G10+'A. Participant Training Costs'!G11</f>
        <v>0</v>
      </c>
      <c r="E14" s="107">
        <f>ROUND(IF($C$27&gt;0,(C14+D14)/$C$27,0%),3)</f>
        <v>0</v>
      </c>
      <c r="F14" s="212">
        <f>IF($C$27&gt;0,E14+E15+E16,0%)</f>
        <v>0</v>
      </c>
      <c r="G14" s="109">
        <f>'K. Match'!F9</f>
        <v>0</v>
      </c>
    </row>
    <row r="15" spans="1:7" ht="24" customHeight="1" thickBot="1" x14ac:dyDescent="0.25">
      <c r="A15" s="209"/>
      <c r="B15" s="45" t="s">
        <v>215</v>
      </c>
      <c r="C15" s="109">
        <f>+'B1. Supportive Services'!E34</f>
        <v>0</v>
      </c>
      <c r="D15" s="100"/>
      <c r="E15" s="107">
        <f>IF($C$27&gt;0,(C15+D15)/$C$27,0%)</f>
        <v>0</v>
      </c>
      <c r="F15" s="213"/>
      <c r="G15" s="109">
        <f>'K. Match'!F9</f>
        <v>0</v>
      </c>
    </row>
    <row r="16" spans="1:7" ht="24" customHeight="1" thickBot="1" x14ac:dyDescent="0.25">
      <c r="A16" s="215"/>
      <c r="B16" s="45" t="s">
        <v>214</v>
      </c>
      <c r="C16" s="109">
        <f>'B2. Training Related SS'!E32</f>
        <v>0</v>
      </c>
      <c r="D16" s="100"/>
      <c r="E16" s="107">
        <f>IF($C$27&gt;0,(C16+D16)/$C$27,0%)</f>
        <v>0</v>
      </c>
      <c r="F16" s="214"/>
      <c r="G16" s="109">
        <f>'K. Match'!F10</f>
        <v>0</v>
      </c>
    </row>
    <row r="17" spans="1:7" ht="24" customHeight="1" thickBot="1" x14ac:dyDescent="0.25">
      <c r="A17" s="208" t="s">
        <v>92</v>
      </c>
      <c r="B17" s="45" t="s">
        <v>93</v>
      </c>
      <c r="C17" s="109">
        <f>'C. Prog Personnel'!H39</f>
        <v>0</v>
      </c>
      <c r="D17" s="100"/>
      <c r="E17" s="108">
        <f t="shared" ref="E17:E25" si="0">IF($C$27&gt;0,C17/$C$27,0%)</f>
        <v>0</v>
      </c>
      <c r="F17" s="212">
        <f>IF($C$27&gt;0,E17+E18,0%)</f>
        <v>0</v>
      </c>
      <c r="G17" s="109">
        <f>'K. Match'!F11</f>
        <v>0</v>
      </c>
    </row>
    <row r="18" spans="1:7" ht="24" customHeight="1" thickBot="1" x14ac:dyDescent="0.25">
      <c r="A18" s="209"/>
      <c r="B18" s="45" t="s">
        <v>94</v>
      </c>
      <c r="C18" s="109">
        <f>'D. Prog Fringe'!E22</f>
        <v>0</v>
      </c>
      <c r="D18" s="100"/>
      <c r="E18" s="108">
        <f t="shared" si="0"/>
        <v>0</v>
      </c>
      <c r="F18" s="214"/>
      <c r="G18" s="109">
        <f>'K. Match'!F12</f>
        <v>0</v>
      </c>
    </row>
    <row r="19" spans="1:7" ht="24" customHeight="1" thickBot="1" x14ac:dyDescent="0.25">
      <c r="A19" s="208" t="s">
        <v>91</v>
      </c>
      <c r="B19" s="46" t="s">
        <v>48</v>
      </c>
      <c r="C19" s="109">
        <f>'E. Travel'!F17</f>
        <v>0</v>
      </c>
      <c r="D19" s="100"/>
      <c r="E19" s="108">
        <f t="shared" si="0"/>
        <v>0</v>
      </c>
      <c r="F19" s="212">
        <f>IF($C$27&gt;0,E19+E20+E21+E22+E23+E24,0%)</f>
        <v>0</v>
      </c>
      <c r="G19" s="109">
        <f>'K. Match'!F13</f>
        <v>0</v>
      </c>
    </row>
    <row r="20" spans="1:7" ht="24" customHeight="1" thickBot="1" x14ac:dyDescent="0.25">
      <c r="A20" s="209"/>
      <c r="B20" s="46" t="s">
        <v>49</v>
      </c>
      <c r="C20" s="109">
        <f>'F. Equipment'!E19</f>
        <v>0</v>
      </c>
      <c r="D20" s="100"/>
      <c r="E20" s="108">
        <f t="shared" si="0"/>
        <v>0</v>
      </c>
      <c r="F20" s="213"/>
      <c r="G20" s="109">
        <f>'K. Match'!F14</f>
        <v>0</v>
      </c>
    </row>
    <row r="21" spans="1:7" ht="24" customHeight="1" thickBot="1" x14ac:dyDescent="0.25">
      <c r="A21" s="209"/>
      <c r="B21" s="46" t="s">
        <v>8</v>
      </c>
      <c r="C21" s="109">
        <f>'G. Consult-Contract'!E21</f>
        <v>0</v>
      </c>
      <c r="D21" s="100"/>
      <c r="E21" s="108">
        <f t="shared" si="0"/>
        <v>0</v>
      </c>
      <c r="F21" s="213"/>
      <c r="G21" s="109">
        <f>'K. Match'!F15</f>
        <v>0</v>
      </c>
    </row>
    <row r="22" spans="1:7" ht="24" customHeight="1" thickBot="1" x14ac:dyDescent="0.25">
      <c r="A22" s="209"/>
      <c r="B22" s="46" t="s">
        <v>78</v>
      </c>
      <c r="C22" s="109">
        <f>'H. Other Overhead'!H34</f>
        <v>0</v>
      </c>
      <c r="D22" s="100"/>
      <c r="E22" s="108">
        <f t="shared" si="0"/>
        <v>0</v>
      </c>
      <c r="F22" s="213"/>
      <c r="G22" s="109">
        <f>'K. Match'!F16</f>
        <v>0</v>
      </c>
    </row>
    <row r="23" spans="1:7" ht="24" customHeight="1" thickBot="1" x14ac:dyDescent="0.25">
      <c r="A23" s="209"/>
      <c r="B23" s="46" t="s">
        <v>95</v>
      </c>
      <c r="C23" s="110">
        <f>'I. Support Personnel'!H24</f>
        <v>0</v>
      </c>
      <c r="D23" s="100"/>
      <c r="E23" s="108">
        <f t="shared" si="0"/>
        <v>0</v>
      </c>
      <c r="F23" s="213"/>
      <c r="G23" s="109">
        <f>'K. Match'!F17</f>
        <v>0</v>
      </c>
    </row>
    <row r="24" spans="1:7" ht="24" customHeight="1" thickBot="1" x14ac:dyDescent="0.25">
      <c r="A24" s="209"/>
      <c r="B24" s="46" t="s">
        <v>104</v>
      </c>
      <c r="C24" s="109">
        <f>'J. Support Fringe'!E17</f>
        <v>0</v>
      </c>
      <c r="D24" s="100"/>
      <c r="E24" s="108">
        <f t="shared" si="0"/>
        <v>0</v>
      </c>
      <c r="F24" s="214"/>
      <c r="G24" s="109">
        <f>'K. Match'!F18</f>
        <v>0</v>
      </c>
    </row>
    <row r="25" spans="1:7" ht="32.25" customHeight="1" thickBot="1" x14ac:dyDescent="0.3">
      <c r="A25" s="208" t="s">
        <v>9</v>
      </c>
      <c r="B25" s="47" t="s">
        <v>123</v>
      </c>
      <c r="C25" s="111">
        <f>SUM(C14:C24)</f>
        <v>0</v>
      </c>
      <c r="D25" s="101"/>
      <c r="E25" s="114">
        <f t="shared" si="0"/>
        <v>0</v>
      </c>
      <c r="F25" s="102"/>
      <c r="G25" s="103"/>
    </row>
    <row r="26" spans="1:7" ht="32.25" customHeight="1" thickBot="1" x14ac:dyDescent="0.3">
      <c r="A26" s="209"/>
      <c r="B26" s="47" t="s">
        <v>118</v>
      </c>
      <c r="C26" s="106"/>
      <c r="D26" s="112">
        <f>SUM(D14:D25)</f>
        <v>0</v>
      </c>
      <c r="E26" s="113">
        <f>IF($C$27&gt;0,D26/$C$27,0%)</f>
        <v>0</v>
      </c>
      <c r="F26" s="115"/>
      <c r="G26" s="116"/>
    </row>
    <row r="27" spans="1:7" ht="32.25" customHeight="1" thickBot="1" x14ac:dyDescent="0.3">
      <c r="A27" s="209"/>
      <c r="B27" s="48" t="s">
        <v>122</v>
      </c>
      <c r="C27" s="223">
        <f>+C25+D26</f>
        <v>0</v>
      </c>
      <c r="D27" s="224"/>
      <c r="E27" s="142">
        <f>E26+E25</f>
        <v>0</v>
      </c>
      <c r="F27" s="104"/>
      <c r="G27" s="105"/>
    </row>
    <row r="28" spans="1:7" ht="32.25" customHeight="1" thickBot="1" x14ac:dyDescent="0.3">
      <c r="A28" s="209"/>
      <c r="B28" s="48" t="s">
        <v>124</v>
      </c>
      <c r="C28" s="98"/>
      <c r="D28" s="95"/>
      <c r="E28" s="95"/>
      <c r="F28" s="97"/>
      <c r="G28" s="99">
        <f>'K. Match'!F19</f>
        <v>0</v>
      </c>
    </row>
    <row r="29" spans="1:7" ht="24.75" customHeight="1" thickBot="1" x14ac:dyDescent="0.3">
      <c r="A29" s="209"/>
      <c r="B29" s="49" t="s">
        <v>114</v>
      </c>
      <c r="C29" s="98"/>
      <c r="D29" s="95"/>
      <c r="E29" s="96"/>
      <c r="F29" s="96"/>
      <c r="G29" s="117">
        <f>IF(G28&gt;0,G28/C27,0%)</f>
        <v>0</v>
      </c>
    </row>
    <row r="30" spans="1:7" ht="34.5" customHeight="1" thickBot="1" x14ac:dyDescent="0.3">
      <c r="A30" s="215"/>
      <c r="B30" s="48" t="s">
        <v>115</v>
      </c>
      <c r="C30" s="220">
        <f>+C27+G28</f>
        <v>0</v>
      </c>
      <c r="D30" s="221"/>
      <c r="E30" s="221"/>
      <c r="F30" s="221"/>
      <c r="G30" s="222"/>
    </row>
    <row r="31" spans="1:7" ht="18" x14ac:dyDescent="0.25">
      <c r="A31" s="4"/>
      <c r="B31" s="3"/>
      <c r="C31" s="3"/>
      <c r="D31" s="3"/>
    </row>
    <row r="32" spans="1:7" ht="15.75" x14ac:dyDescent="0.25">
      <c r="A32" s="10" t="s">
        <v>106</v>
      </c>
      <c r="B32" s="3"/>
      <c r="C32" s="3"/>
      <c r="D32" s="3"/>
    </row>
    <row r="33" spans="1:7" ht="13.5" thickBot="1" x14ac:dyDescent="0.25"/>
    <row r="34" spans="1:7" ht="18" x14ac:dyDescent="0.25">
      <c r="A34" s="4"/>
      <c r="B34" s="216" t="s">
        <v>213</v>
      </c>
      <c r="C34" s="216"/>
      <c r="D34" s="216"/>
      <c r="E34" s="216"/>
      <c r="F34" s="217"/>
      <c r="G34" s="218" t="e">
        <f>IF((('A. Participant Training Costs'!G10+'A. Participant Training Costs'!G11+'B2. Training Related SS'!E32)/Summary!C27)&lt;0.4,"Must Increase","Sufficient")</f>
        <v>#DIV/0!</v>
      </c>
    </row>
    <row r="35" spans="1:7" ht="18.75" thickBot="1" x14ac:dyDescent="0.3">
      <c r="A35" s="4"/>
      <c r="B35" s="216"/>
      <c r="C35" s="216"/>
      <c r="D35" s="216"/>
      <c r="E35" s="216"/>
      <c r="F35" s="217"/>
      <c r="G35" s="219"/>
    </row>
    <row r="36" spans="1:7" s="174" customFormat="1" ht="18.75" thickBot="1" x14ac:dyDescent="0.3">
      <c r="A36" s="172"/>
      <c r="B36" s="173"/>
      <c r="C36" s="173"/>
      <c r="D36" s="173"/>
      <c r="F36" s="118"/>
      <c r="G36" s="175"/>
    </row>
    <row r="37" spans="1:7" s="174" customFormat="1" ht="18" customHeight="1" thickBot="1" x14ac:dyDescent="0.3">
      <c r="A37" s="172"/>
      <c r="B37" s="216" t="s">
        <v>239</v>
      </c>
      <c r="C37" s="216"/>
      <c r="D37" s="216"/>
      <c r="E37" s="216"/>
      <c r="F37" s="217"/>
      <c r="G37" s="200" t="e">
        <f>IF(('K. Match'!D19/(Summary!C27-C14-C15-C16-D14))&lt;0.02,"Must Increase","Sufficient")</f>
        <v>#DIV/0!</v>
      </c>
    </row>
    <row r="38" spans="1:7" s="174" customFormat="1" ht="18.75" thickBot="1" x14ac:dyDescent="0.3">
      <c r="A38" s="172"/>
      <c r="B38" s="173"/>
      <c r="C38" s="173"/>
      <c r="D38" s="173"/>
      <c r="F38" s="118"/>
      <c r="G38" s="175"/>
    </row>
    <row r="39" spans="1:7" s="174" customFormat="1" ht="18.75" thickBot="1" x14ac:dyDescent="0.3">
      <c r="A39" s="172"/>
      <c r="B39" s="216" t="s">
        <v>240</v>
      </c>
      <c r="C39" s="216"/>
      <c r="D39" s="216"/>
      <c r="E39" s="216"/>
      <c r="F39" s="217"/>
      <c r="G39" s="200" t="e">
        <f>IF(('K. Match'!E19/(Summary!C27-C14-C15-C16-D14))&lt;0.03,"Must Increase","Sufficient")</f>
        <v>#DIV/0!</v>
      </c>
    </row>
    <row r="40" spans="1:7" ht="18" x14ac:dyDescent="0.25">
      <c r="A40" s="4"/>
      <c r="B40" s="3"/>
      <c r="C40" s="3"/>
      <c r="D40" s="3"/>
    </row>
    <row r="41" spans="1:7" ht="18" x14ac:dyDescent="0.25">
      <c r="A41" s="4"/>
      <c r="B41" s="3"/>
      <c r="C41" s="3"/>
      <c r="D41" s="3"/>
    </row>
    <row r="42" spans="1:7" ht="15.75" x14ac:dyDescent="0.25">
      <c r="A42" s="57" t="s">
        <v>45</v>
      </c>
      <c r="B42" s="58"/>
      <c r="C42" s="58"/>
      <c r="D42" s="58"/>
      <c r="E42" s="55"/>
      <c r="F42" s="55"/>
    </row>
    <row r="43" spans="1:7" ht="18" x14ac:dyDescent="0.25">
      <c r="A43" s="59"/>
      <c r="B43" s="58"/>
      <c r="C43" s="58"/>
      <c r="D43" s="58"/>
      <c r="E43" s="55"/>
      <c r="F43" s="55"/>
    </row>
    <row r="44" spans="1:7" ht="18" x14ac:dyDescent="0.25">
      <c r="A44" s="52"/>
      <c r="B44" s="54"/>
      <c r="C44" s="54"/>
      <c r="D44" s="54"/>
      <c r="E44" s="54"/>
      <c r="F44" s="54"/>
      <c r="G44" s="54"/>
    </row>
    <row r="45" spans="1:7" ht="15" x14ac:dyDescent="0.2">
      <c r="A45" s="60" t="s">
        <v>35</v>
      </c>
      <c r="C45" s="60" t="s">
        <v>34</v>
      </c>
      <c r="D45" s="60"/>
      <c r="F45" s="58"/>
      <c r="G45" s="44" t="s">
        <v>16</v>
      </c>
    </row>
    <row r="46" spans="1:7" ht="18" x14ac:dyDescent="0.25">
      <c r="A46" s="59"/>
      <c r="B46" s="58"/>
      <c r="C46" s="58"/>
      <c r="D46" s="58"/>
      <c r="E46" s="55"/>
      <c r="F46" s="55"/>
    </row>
    <row r="47" spans="1:7" ht="18" x14ac:dyDescent="0.25">
      <c r="A47" s="52"/>
      <c r="B47" s="54"/>
      <c r="C47" s="54"/>
      <c r="D47" s="54"/>
      <c r="E47" s="54"/>
      <c r="F47" s="54"/>
      <c r="G47" s="94"/>
    </row>
    <row r="48" spans="1:7" ht="15" x14ac:dyDescent="0.2">
      <c r="A48" s="60" t="s">
        <v>62</v>
      </c>
      <c r="B48" s="60"/>
      <c r="E48" s="61" t="s">
        <v>61</v>
      </c>
      <c r="F48" s="55"/>
    </row>
    <row r="49" spans="1:7" ht="18" x14ac:dyDescent="0.25">
      <c r="A49" s="59"/>
      <c r="B49" s="58"/>
      <c r="C49" s="58"/>
      <c r="D49" s="58"/>
      <c r="E49" s="55"/>
      <c r="F49" s="55"/>
    </row>
    <row r="50" spans="1:7" ht="15.75" x14ac:dyDescent="0.25">
      <c r="A50" s="57" t="s">
        <v>46</v>
      </c>
      <c r="B50" s="61"/>
      <c r="C50" s="61"/>
      <c r="D50" s="61"/>
      <c r="E50" s="62"/>
      <c r="F50" s="62"/>
    </row>
    <row r="51" spans="1:7" ht="15" x14ac:dyDescent="0.2">
      <c r="A51" s="42"/>
      <c r="B51" s="61"/>
      <c r="C51" s="61"/>
      <c r="D51" s="61"/>
      <c r="E51" s="62"/>
      <c r="F51" s="62"/>
    </row>
    <row r="52" spans="1:7" ht="15" x14ac:dyDescent="0.2">
      <c r="A52" s="63"/>
      <c r="B52" s="64"/>
      <c r="C52" s="64"/>
      <c r="D52" s="64"/>
      <c r="E52" s="64"/>
      <c r="F52" s="64"/>
      <c r="G52" s="54"/>
    </row>
    <row r="53" spans="1:7" ht="15" x14ac:dyDescent="0.2">
      <c r="A53" s="60" t="s">
        <v>35</v>
      </c>
      <c r="C53" s="60" t="s">
        <v>34</v>
      </c>
      <c r="D53" s="60"/>
      <c r="F53" s="44"/>
      <c r="G53" s="44" t="s">
        <v>16</v>
      </c>
    </row>
    <row r="54" spans="1:7" ht="15" x14ac:dyDescent="0.2">
      <c r="A54" s="62"/>
      <c r="B54" s="62"/>
      <c r="C54" s="62"/>
      <c r="D54" s="62"/>
      <c r="E54" s="62"/>
      <c r="F54" s="62"/>
    </row>
    <row r="55" spans="1:7" ht="15.75" x14ac:dyDescent="0.25">
      <c r="A55" s="57" t="s">
        <v>54</v>
      </c>
      <c r="B55" s="61"/>
      <c r="C55" s="61"/>
      <c r="D55" s="61"/>
      <c r="E55" s="62"/>
      <c r="F55" s="62"/>
    </row>
    <row r="56" spans="1:7" ht="15" x14ac:dyDescent="0.2">
      <c r="A56" s="42"/>
      <c r="B56" s="61"/>
      <c r="C56" s="61"/>
      <c r="D56" s="61"/>
      <c r="E56" s="62"/>
      <c r="F56" s="62"/>
    </row>
    <row r="57" spans="1:7" ht="15" x14ac:dyDescent="0.2">
      <c r="A57" s="63"/>
      <c r="B57" s="64"/>
      <c r="C57" s="64"/>
      <c r="D57" s="64"/>
      <c r="E57" s="64"/>
      <c r="F57" s="64"/>
      <c r="G57" s="94"/>
    </row>
    <row r="58" spans="1:7" ht="15" x14ac:dyDescent="0.2">
      <c r="A58" s="60" t="s">
        <v>35</v>
      </c>
      <c r="C58" s="60" t="s">
        <v>34</v>
      </c>
      <c r="D58" s="60"/>
      <c r="F58" s="44"/>
      <c r="G58" s="44" t="s">
        <v>16</v>
      </c>
    </row>
    <row r="59" spans="1:7" ht="15" x14ac:dyDescent="0.2">
      <c r="A59" s="62"/>
      <c r="B59" s="62"/>
      <c r="C59" s="62"/>
      <c r="D59" s="62"/>
      <c r="E59" s="62"/>
      <c r="F59" s="62"/>
    </row>
    <row r="60" spans="1:7" ht="15.75" x14ac:dyDescent="0.25">
      <c r="A60" s="57" t="s">
        <v>55</v>
      </c>
      <c r="B60" s="61"/>
      <c r="C60" s="61"/>
      <c r="D60" s="61"/>
      <c r="E60" s="62"/>
      <c r="F60" s="55"/>
    </row>
    <row r="61" spans="1:7" ht="15" x14ac:dyDescent="0.2">
      <c r="A61" s="42"/>
      <c r="B61" s="61"/>
      <c r="C61" s="61"/>
      <c r="D61" s="61"/>
      <c r="E61" s="62"/>
      <c r="F61" s="55"/>
    </row>
    <row r="62" spans="1:7" ht="15" x14ac:dyDescent="0.2">
      <c r="A62" s="63"/>
      <c r="B62" s="64"/>
      <c r="C62" s="64"/>
      <c r="D62" s="64"/>
      <c r="E62" s="64"/>
      <c r="F62" s="54"/>
      <c r="G62" s="94"/>
    </row>
    <row r="63" spans="1:7" ht="15" x14ac:dyDescent="0.2">
      <c r="A63" s="60" t="s">
        <v>35</v>
      </c>
      <c r="C63" s="60" t="s">
        <v>34</v>
      </c>
      <c r="D63" s="60"/>
      <c r="F63" s="55"/>
      <c r="G63" s="44" t="s">
        <v>16</v>
      </c>
    </row>
    <row r="64" spans="1:7" x14ac:dyDescent="0.2">
      <c r="A64" s="55"/>
      <c r="B64" s="55"/>
      <c r="C64" s="55"/>
      <c r="D64" s="55"/>
      <c r="E64" s="55"/>
      <c r="F64" s="55"/>
    </row>
  </sheetData>
  <sheetProtection algorithmName="SHA-512" hashValue="G3ECBwlusMBHkfzeTVqjhaEOTBWb2NNwo8fyz/qQBaqjd91i940VU5PGE+kq6vlcrh9nQE0jEiuuQ3sJ3dtvlQ==" saltValue="OWuHPw8kh6gjmcXgwLMXHA==" spinCount="100000" sheet="1" objects="1" scenarios="1" formatColumns="0" formatRows="0"/>
  <mergeCells count="16">
    <mergeCell ref="B39:F39"/>
    <mergeCell ref="B37:F37"/>
    <mergeCell ref="G34:G35"/>
    <mergeCell ref="B34:F35"/>
    <mergeCell ref="A25:A30"/>
    <mergeCell ref="C30:G30"/>
    <mergeCell ref="C27:D27"/>
    <mergeCell ref="E13:F13"/>
    <mergeCell ref="A19:A24"/>
    <mergeCell ref="A1:G1"/>
    <mergeCell ref="A2:G2"/>
    <mergeCell ref="F19:F24"/>
    <mergeCell ref="A14:A16"/>
    <mergeCell ref="A17:A18"/>
    <mergeCell ref="F14:F16"/>
    <mergeCell ref="F17:F18"/>
  </mergeCells>
  <phoneticPr fontId="0" type="noConversion"/>
  <pageMargins left="0.75" right="0.75" top="1" bottom="1" header="0.5" footer="0.5"/>
  <pageSetup scale="49" orientation="portrait" r:id="rId1"/>
  <headerFooter alignWithMargins="0">
    <oddFooter>&amp;L&amp;A&amp;C&amp;F&amp;R1 of 13</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1"/>
  <sheetViews>
    <sheetView zoomScaleNormal="100" workbookViewId="0">
      <selection activeCell="B3" sqref="B3"/>
    </sheetView>
  </sheetViews>
  <sheetFormatPr defaultRowHeight="12.75" x14ac:dyDescent="0.2"/>
  <cols>
    <col min="1" max="1" width="3.85546875" bestFit="1" customWidth="1"/>
    <col min="2" max="2" width="45.5703125" customWidth="1"/>
    <col min="3" max="3" width="15.5703125" bestFit="1" customWidth="1"/>
    <col min="4" max="6" width="13.85546875" customWidth="1"/>
    <col min="7" max="7" width="28.28515625" customWidth="1"/>
  </cols>
  <sheetData>
    <row r="1" spans="1:7" ht="18" x14ac:dyDescent="0.25">
      <c r="B1" s="120" t="s">
        <v>103</v>
      </c>
    </row>
    <row r="2" spans="1:7" ht="18" x14ac:dyDescent="0.25">
      <c r="B2" s="1"/>
    </row>
    <row r="3" spans="1:7" s="6" customFormat="1" ht="15.75" x14ac:dyDescent="0.25">
      <c r="B3" s="25" t="s">
        <v>72</v>
      </c>
    </row>
    <row r="4" spans="1:7" s="6" customFormat="1" ht="15.75" x14ac:dyDescent="0.25">
      <c r="B4" s="25" t="s">
        <v>126</v>
      </c>
    </row>
    <row r="5" spans="1:7" s="6" customFormat="1" ht="15.75" x14ac:dyDescent="0.25">
      <c r="B5" s="119" t="s">
        <v>199</v>
      </c>
    </row>
    <row r="6" spans="1:7" s="6" customFormat="1" ht="15.75" x14ac:dyDescent="0.25">
      <c r="B6" s="119" t="s">
        <v>200</v>
      </c>
    </row>
    <row r="7" spans="1:7" s="6" customFormat="1" ht="16.5" thickBot="1" x14ac:dyDescent="0.3">
      <c r="B7" s="119"/>
    </row>
    <row r="8" spans="1:7" s="8" customFormat="1" ht="15.75" x14ac:dyDescent="0.25">
      <c r="B8" s="14"/>
      <c r="C8" s="225" t="s">
        <v>0</v>
      </c>
      <c r="D8" s="226"/>
      <c r="E8" s="168" t="s">
        <v>196</v>
      </c>
      <c r="F8" s="167" t="s">
        <v>198</v>
      </c>
      <c r="G8" s="15" t="s">
        <v>1</v>
      </c>
    </row>
    <row r="9" spans="1:7" s="8" customFormat="1" ht="15.75" customHeight="1" thickBot="1" x14ac:dyDescent="0.3">
      <c r="B9" s="16" t="s">
        <v>21</v>
      </c>
      <c r="C9" s="30" t="s">
        <v>6</v>
      </c>
      <c r="D9" s="166" t="s">
        <v>7</v>
      </c>
      <c r="E9" s="169" t="s">
        <v>197</v>
      </c>
      <c r="F9" s="38" t="s">
        <v>197</v>
      </c>
      <c r="G9" s="18" t="s">
        <v>19</v>
      </c>
    </row>
    <row r="10" spans="1:7" s="8" customFormat="1" ht="15" x14ac:dyDescent="0.2">
      <c r="A10" s="8">
        <v>1</v>
      </c>
      <c r="B10" s="90" t="s">
        <v>107</v>
      </c>
      <c r="C10" s="176"/>
      <c r="D10" s="205"/>
      <c r="E10" s="170"/>
      <c r="F10" s="171">
        <f>ROUND(C10*D10,0)</f>
        <v>0</v>
      </c>
      <c r="G10" s="83">
        <f>+E10+F10</f>
        <v>0</v>
      </c>
    </row>
    <row r="11" spans="1:7" s="8" customFormat="1" ht="15" x14ac:dyDescent="0.2">
      <c r="A11" s="8">
        <v>2</v>
      </c>
      <c r="B11" s="90" t="s">
        <v>108</v>
      </c>
      <c r="C11" s="176"/>
      <c r="D11" s="205"/>
      <c r="E11" s="170"/>
      <c r="F11" s="171">
        <f>ROUND(C11*D11,0)</f>
        <v>0</v>
      </c>
      <c r="G11" s="83">
        <f>+F11+E11</f>
        <v>0</v>
      </c>
    </row>
    <row r="12" spans="1:7" s="8" customFormat="1" ht="15" x14ac:dyDescent="0.2">
      <c r="A12" s="8">
        <v>3</v>
      </c>
      <c r="B12" s="90" t="s">
        <v>195</v>
      </c>
      <c r="C12" s="176"/>
      <c r="D12" s="205"/>
      <c r="E12" s="171">
        <f>ROUND(C12*D12,0)</f>
        <v>0</v>
      </c>
      <c r="F12" s="170"/>
      <c r="G12" s="83">
        <f t="shared" ref="G12:G16" si="0">+F12+E12</f>
        <v>0</v>
      </c>
    </row>
    <row r="13" spans="1:7" s="8" customFormat="1" ht="15" x14ac:dyDescent="0.2">
      <c r="A13" s="8">
        <v>4</v>
      </c>
      <c r="B13" s="90" t="s">
        <v>193</v>
      </c>
      <c r="C13" s="176"/>
      <c r="D13" s="205"/>
      <c r="E13" s="171">
        <f t="shared" ref="E13:E16" si="1">ROUND(C13*D13,0)</f>
        <v>0</v>
      </c>
      <c r="F13" s="170"/>
      <c r="G13" s="83">
        <f t="shared" si="0"/>
        <v>0</v>
      </c>
    </row>
    <row r="14" spans="1:7" s="8" customFormat="1" ht="15" x14ac:dyDescent="0.2">
      <c r="A14" s="8">
        <v>5</v>
      </c>
      <c r="B14" s="90" t="s">
        <v>194</v>
      </c>
      <c r="C14" s="176"/>
      <c r="D14" s="205"/>
      <c r="E14" s="171">
        <f t="shared" si="1"/>
        <v>0</v>
      </c>
      <c r="F14" s="170"/>
      <c r="G14" s="83">
        <f t="shared" si="0"/>
        <v>0</v>
      </c>
    </row>
    <row r="15" spans="1:7" s="8" customFormat="1" ht="15" x14ac:dyDescent="0.2">
      <c r="A15" s="8">
        <v>6</v>
      </c>
      <c r="B15" s="90" t="s">
        <v>125</v>
      </c>
      <c r="C15" s="176"/>
      <c r="D15" s="205"/>
      <c r="E15" s="171">
        <f t="shared" si="1"/>
        <v>0</v>
      </c>
      <c r="F15" s="170"/>
      <c r="G15" s="83">
        <f t="shared" si="0"/>
        <v>0</v>
      </c>
    </row>
    <row r="16" spans="1:7" s="8" customFormat="1" ht="15" x14ac:dyDescent="0.2">
      <c r="A16" s="8">
        <v>7</v>
      </c>
      <c r="B16" s="90" t="s">
        <v>109</v>
      </c>
      <c r="C16" s="176"/>
      <c r="D16" s="205"/>
      <c r="E16" s="171">
        <f t="shared" si="1"/>
        <v>0</v>
      </c>
      <c r="F16" s="170"/>
      <c r="G16" s="83">
        <f t="shared" si="0"/>
        <v>0</v>
      </c>
    </row>
    <row r="17" spans="1:7" s="8" customFormat="1" ht="15.75" customHeight="1" x14ac:dyDescent="0.25">
      <c r="D17" s="13" t="s">
        <v>1</v>
      </c>
      <c r="E17" s="40">
        <f>SUM(E10:E16)</f>
        <v>0</v>
      </c>
      <c r="F17" s="40">
        <f>SUM(F10:F16)</f>
        <v>0</v>
      </c>
      <c r="G17" s="40">
        <f>SUM(G10:G16)</f>
        <v>0</v>
      </c>
    </row>
    <row r="18" spans="1:7" s="8" customFormat="1" ht="15" x14ac:dyDescent="0.2">
      <c r="G18" s="34"/>
    </row>
    <row r="19" spans="1:7" s="8" customFormat="1" ht="15.75" x14ac:dyDescent="0.25">
      <c r="B19" s="25" t="s">
        <v>42</v>
      </c>
      <c r="G19" s="34"/>
    </row>
    <row r="20" spans="1:7" s="8" customFormat="1" ht="15.75" x14ac:dyDescent="0.25">
      <c r="B20" s="25" t="s">
        <v>43</v>
      </c>
      <c r="G20" s="34"/>
    </row>
    <row r="21" spans="1:7" s="8" customFormat="1" ht="15.75" x14ac:dyDescent="0.25">
      <c r="B21" s="84"/>
      <c r="C21" s="62"/>
      <c r="D21" s="62"/>
      <c r="E21" s="62"/>
      <c r="F21" s="62"/>
      <c r="G21" s="85"/>
    </row>
    <row r="22" spans="1:7" s="8" customFormat="1" ht="15.75" x14ac:dyDescent="0.25">
      <c r="B22" s="86"/>
      <c r="C22" s="64"/>
      <c r="D22" s="64"/>
      <c r="E22" s="64"/>
      <c r="F22" s="64"/>
      <c r="G22" s="87"/>
    </row>
    <row r="23" spans="1:7" s="8" customFormat="1" ht="15.75" x14ac:dyDescent="0.25">
      <c r="B23" s="84"/>
      <c r="C23" s="62"/>
      <c r="D23" s="62"/>
      <c r="E23" s="62"/>
      <c r="F23" s="62"/>
      <c r="G23" s="85"/>
    </row>
    <row r="24" spans="1:7" s="8" customFormat="1" ht="15.75" x14ac:dyDescent="0.25">
      <c r="B24" s="86"/>
      <c r="C24" s="64"/>
      <c r="D24" s="64"/>
      <c r="E24" s="64"/>
      <c r="F24" s="64"/>
      <c r="G24" s="87"/>
    </row>
    <row r="25" spans="1:7" s="8" customFormat="1" ht="15.75" x14ac:dyDescent="0.25">
      <c r="B25" s="84"/>
      <c r="C25" s="62"/>
      <c r="D25" s="62"/>
      <c r="E25" s="62"/>
      <c r="F25" s="62"/>
      <c r="G25" s="85"/>
    </row>
    <row r="26" spans="1:7" s="8" customFormat="1" ht="15.75" x14ac:dyDescent="0.25">
      <c r="B26" s="86"/>
      <c r="C26" s="64"/>
      <c r="D26" s="64"/>
      <c r="E26" s="64"/>
      <c r="F26" s="64"/>
      <c r="G26" s="87"/>
    </row>
    <row r="27" spans="1:7" s="8" customFormat="1" ht="15.75" x14ac:dyDescent="0.25">
      <c r="B27" s="25"/>
      <c r="G27" s="34"/>
    </row>
    <row r="28" spans="1:7" s="8" customFormat="1" ht="15.75" x14ac:dyDescent="0.25">
      <c r="B28" s="25"/>
      <c r="G28" s="34"/>
    </row>
    <row r="29" spans="1:7" s="8" customFormat="1" ht="15.75" x14ac:dyDescent="0.25">
      <c r="B29" s="25" t="s">
        <v>97</v>
      </c>
    </row>
    <row r="30" spans="1:7" s="8" customFormat="1" ht="21" customHeight="1" x14ac:dyDescent="0.2">
      <c r="A30" s="8">
        <v>1</v>
      </c>
      <c r="B30" s="42"/>
      <c r="C30" s="42"/>
      <c r="D30" s="42"/>
      <c r="E30" s="165"/>
      <c r="F30" s="165"/>
      <c r="G30" s="42"/>
    </row>
    <row r="31" spans="1:7" s="8" customFormat="1" ht="21" customHeight="1" x14ac:dyDescent="0.2">
      <c r="A31" s="8">
        <v>2</v>
      </c>
      <c r="B31" s="42"/>
      <c r="C31" s="42"/>
      <c r="D31" s="42"/>
      <c r="E31" s="165"/>
      <c r="F31" s="165"/>
      <c r="G31" s="42"/>
    </row>
    <row r="32" spans="1:7" s="8" customFormat="1" ht="21" customHeight="1" x14ac:dyDescent="0.2">
      <c r="A32" s="8">
        <v>3</v>
      </c>
      <c r="B32" s="42"/>
      <c r="C32" s="42"/>
      <c r="D32" s="42"/>
      <c r="E32" s="165"/>
      <c r="F32" s="165"/>
      <c r="G32" s="42"/>
    </row>
    <row r="33" spans="1:7" s="8" customFormat="1" ht="21" customHeight="1" x14ac:dyDescent="0.2">
      <c r="A33" s="8">
        <v>4</v>
      </c>
      <c r="B33" s="42"/>
      <c r="C33" s="42"/>
      <c r="D33" s="42"/>
      <c r="E33" s="165"/>
      <c r="F33" s="165"/>
      <c r="G33" s="42"/>
    </row>
    <row r="34" spans="1:7" ht="21" customHeight="1" x14ac:dyDescent="0.2">
      <c r="A34" s="8">
        <v>5</v>
      </c>
    </row>
    <row r="35" spans="1:7" ht="21" customHeight="1" x14ac:dyDescent="0.2">
      <c r="A35" s="8">
        <v>6</v>
      </c>
    </row>
    <row r="36" spans="1:7" ht="21" customHeight="1" x14ac:dyDescent="0.2">
      <c r="A36" s="8">
        <v>7</v>
      </c>
    </row>
    <row r="71" spans="2:2" ht="15" x14ac:dyDescent="0.2">
      <c r="B71" s="7"/>
    </row>
    <row r="72" spans="2:2" ht="15" x14ac:dyDescent="0.2">
      <c r="B72" s="8"/>
    </row>
    <row r="73" spans="2:2" ht="15" x14ac:dyDescent="0.2">
      <c r="B73" s="8"/>
    </row>
    <row r="74" spans="2:2" ht="15" x14ac:dyDescent="0.2">
      <c r="B74" s="8"/>
    </row>
    <row r="75" spans="2:2" ht="15" x14ac:dyDescent="0.2">
      <c r="B75" s="8"/>
    </row>
    <row r="76" spans="2:2" ht="15" x14ac:dyDescent="0.2">
      <c r="B76" s="8"/>
    </row>
    <row r="77" spans="2:2" ht="15" x14ac:dyDescent="0.2">
      <c r="B77" s="8"/>
    </row>
    <row r="78" spans="2:2" ht="15" x14ac:dyDescent="0.2">
      <c r="B78" s="8"/>
    </row>
    <row r="79" spans="2:2" ht="15" x14ac:dyDescent="0.2">
      <c r="B79" s="8"/>
    </row>
    <row r="81" spans="2:2" ht="15" x14ac:dyDescent="0.2">
      <c r="B81" s="7"/>
    </row>
  </sheetData>
  <sheetProtection algorithmName="SHA-512" hashValue="YUNpimwftvxZsgnHFQZX7peUQE8iz2Ne18oOTIl9czmCem4+gMPVMrHEzG1qM4l9ypWCQuv+tp8aUsvq9LyB5A==" saltValue="W39DtbSV/3ZQ6WReNGMJWg==" spinCount="100000" sheet="1" objects="1" scenarios="1" formatCells="0" formatColumns="0" formatRows="0" insertRows="0" deleteRows="0"/>
  <mergeCells count="1">
    <mergeCell ref="C8:D8"/>
  </mergeCells>
  <phoneticPr fontId="0" type="noConversion"/>
  <pageMargins left="0.75" right="0.75" top="1" bottom="1" header="0.5" footer="0.5"/>
  <pageSetup scale="67" orientation="portrait" r:id="rId1"/>
  <headerFooter alignWithMargins="0">
    <oddFooter>&amp;L&amp;A&amp;C&amp;F&amp;R2 of 13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1"/>
  <sheetViews>
    <sheetView zoomScaleNormal="100" workbookViewId="0">
      <selection activeCell="B3" sqref="B3"/>
    </sheetView>
  </sheetViews>
  <sheetFormatPr defaultRowHeight="12.75" x14ac:dyDescent="0.2"/>
  <cols>
    <col min="1" max="1" width="4.42578125" bestFit="1" customWidth="1"/>
    <col min="2" max="2" width="41.5703125" customWidth="1"/>
    <col min="3" max="4" width="22.5703125" customWidth="1"/>
    <col min="5" max="5" width="27.28515625" customWidth="1"/>
  </cols>
  <sheetData>
    <row r="1" spans="1:5" ht="18" x14ac:dyDescent="0.25">
      <c r="B1" s="1" t="s">
        <v>192</v>
      </c>
    </row>
    <row r="2" spans="1:5" ht="18" x14ac:dyDescent="0.25">
      <c r="B2" s="1"/>
    </row>
    <row r="3" spans="1:5" ht="15.75" x14ac:dyDescent="0.25">
      <c r="B3" s="25" t="s">
        <v>163</v>
      </c>
    </row>
    <row r="4" spans="1:5" ht="15.75" x14ac:dyDescent="0.25">
      <c r="B4" s="25" t="s">
        <v>162</v>
      </c>
    </row>
    <row r="5" spans="1:5" ht="15.75" x14ac:dyDescent="0.25">
      <c r="B5" s="25" t="s">
        <v>202</v>
      </c>
    </row>
    <row r="6" spans="1:5" ht="15.75" x14ac:dyDescent="0.25">
      <c r="B6" s="25" t="s">
        <v>203</v>
      </c>
    </row>
    <row r="7" spans="1:5" ht="18.75" thickBot="1" x14ac:dyDescent="0.3">
      <c r="A7" s="147"/>
      <c r="B7" s="1"/>
    </row>
    <row r="8" spans="1:5" s="8" customFormat="1" ht="15.75" customHeight="1" x14ac:dyDescent="0.25">
      <c r="B8" s="14"/>
      <c r="C8" s="225" t="s">
        <v>0</v>
      </c>
      <c r="D8" s="225"/>
      <c r="E8" s="15" t="s">
        <v>1</v>
      </c>
    </row>
    <row r="9" spans="1:5" s="8" customFormat="1" ht="15.75" customHeight="1" thickBot="1" x14ac:dyDescent="0.3">
      <c r="B9" s="16" t="s">
        <v>23</v>
      </c>
      <c r="C9" s="30" t="s">
        <v>6</v>
      </c>
      <c r="D9" s="30" t="s">
        <v>7</v>
      </c>
      <c r="E9" s="18" t="s">
        <v>19</v>
      </c>
    </row>
    <row r="10" spans="1:5" s="8" customFormat="1" ht="15.75" customHeight="1" x14ac:dyDescent="0.2">
      <c r="B10" s="74" t="s">
        <v>161</v>
      </c>
      <c r="C10" s="75">
        <v>65</v>
      </c>
      <c r="D10" s="72">
        <v>200</v>
      </c>
      <c r="E10" s="73">
        <f>C10*D10</f>
        <v>13000</v>
      </c>
    </row>
    <row r="11" spans="1:5" s="8" customFormat="1" ht="15.75" customHeight="1" x14ac:dyDescent="0.2">
      <c r="B11" s="74" t="s">
        <v>65</v>
      </c>
      <c r="C11" s="75">
        <v>100</v>
      </c>
      <c r="D11" s="72">
        <v>75</v>
      </c>
      <c r="E11" s="73">
        <f>C11*D11</f>
        <v>7500</v>
      </c>
    </row>
    <row r="12" spans="1:5" s="8" customFormat="1" ht="15.75" customHeight="1" x14ac:dyDescent="0.2">
      <c r="A12" s="8">
        <v>1</v>
      </c>
      <c r="B12" s="19"/>
      <c r="C12" s="150"/>
      <c r="D12" s="203"/>
      <c r="E12" s="83">
        <f>ROUND(C12*D12,0)</f>
        <v>0</v>
      </c>
    </row>
    <row r="13" spans="1:5" s="8" customFormat="1" ht="15.75" customHeight="1" x14ac:dyDescent="0.2">
      <c r="A13" s="8">
        <v>2</v>
      </c>
      <c r="B13" s="19"/>
      <c r="C13" s="124"/>
      <c r="D13" s="204"/>
      <c r="E13" s="83">
        <f t="shared" ref="E13:E26" si="0">ROUND(C13*D13,0)</f>
        <v>0</v>
      </c>
    </row>
    <row r="14" spans="1:5" s="8" customFormat="1" ht="15.75" customHeight="1" x14ac:dyDescent="0.2">
      <c r="A14" s="8">
        <v>3</v>
      </c>
      <c r="B14" s="22"/>
      <c r="C14" s="124"/>
      <c r="D14" s="204"/>
      <c r="E14" s="83">
        <f t="shared" si="0"/>
        <v>0</v>
      </c>
    </row>
    <row r="15" spans="1:5" s="8" customFormat="1" ht="15.75" customHeight="1" x14ac:dyDescent="0.2">
      <c r="A15" s="8">
        <v>4</v>
      </c>
      <c r="B15" s="22"/>
      <c r="C15" s="124"/>
      <c r="D15" s="204"/>
      <c r="E15" s="83">
        <f t="shared" si="0"/>
        <v>0</v>
      </c>
    </row>
    <row r="16" spans="1:5" s="8" customFormat="1" ht="15.75" customHeight="1" x14ac:dyDescent="0.2">
      <c r="A16" s="8">
        <v>5</v>
      </c>
      <c r="B16" s="22"/>
      <c r="C16" s="124"/>
      <c r="D16" s="204"/>
      <c r="E16" s="83">
        <f t="shared" si="0"/>
        <v>0</v>
      </c>
    </row>
    <row r="17" spans="1:5" s="8" customFormat="1" ht="15.75" customHeight="1" x14ac:dyDescent="0.2">
      <c r="A17" s="8">
        <v>6</v>
      </c>
      <c r="B17" s="22"/>
      <c r="C17" s="124"/>
      <c r="D17" s="204"/>
      <c r="E17" s="83">
        <f t="shared" si="0"/>
        <v>0</v>
      </c>
    </row>
    <row r="18" spans="1:5" s="8" customFormat="1" ht="15.75" customHeight="1" x14ac:dyDescent="0.2">
      <c r="A18" s="8">
        <v>7</v>
      </c>
      <c r="B18" s="22"/>
      <c r="C18" s="124"/>
      <c r="D18" s="204"/>
      <c r="E18" s="83">
        <f t="shared" si="0"/>
        <v>0</v>
      </c>
    </row>
    <row r="19" spans="1:5" s="8" customFormat="1" ht="15.75" customHeight="1" x14ac:dyDescent="0.2">
      <c r="A19" s="8">
        <v>8</v>
      </c>
      <c r="B19" s="22"/>
      <c r="C19" s="124"/>
      <c r="D19" s="204"/>
      <c r="E19" s="83">
        <f t="shared" si="0"/>
        <v>0</v>
      </c>
    </row>
    <row r="20" spans="1:5" s="8" customFormat="1" ht="15.75" customHeight="1" x14ac:dyDescent="0.2">
      <c r="A20" s="8">
        <v>9</v>
      </c>
      <c r="B20" s="22"/>
      <c r="C20" s="124"/>
      <c r="D20" s="204"/>
      <c r="E20" s="83">
        <f t="shared" si="0"/>
        <v>0</v>
      </c>
    </row>
    <row r="21" spans="1:5" s="8" customFormat="1" ht="15.75" customHeight="1" x14ac:dyDescent="0.2">
      <c r="A21" s="8">
        <v>10</v>
      </c>
      <c r="B21" s="22"/>
      <c r="C21" s="124"/>
      <c r="D21" s="204"/>
      <c r="E21" s="83">
        <f t="shared" si="0"/>
        <v>0</v>
      </c>
    </row>
    <row r="22" spans="1:5" s="8" customFormat="1" ht="15.75" customHeight="1" x14ac:dyDescent="0.2">
      <c r="A22" s="8">
        <v>11</v>
      </c>
      <c r="B22" s="22"/>
      <c r="C22" s="124"/>
      <c r="D22" s="204"/>
      <c r="E22" s="83">
        <f t="shared" si="0"/>
        <v>0</v>
      </c>
    </row>
    <row r="23" spans="1:5" s="8" customFormat="1" ht="15.75" customHeight="1" x14ac:dyDescent="0.2">
      <c r="A23" s="8">
        <v>12</v>
      </c>
      <c r="B23" s="22"/>
      <c r="C23" s="124"/>
      <c r="D23" s="204"/>
      <c r="E23" s="83">
        <f t="shared" si="0"/>
        <v>0</v>
      </c>
    </row>
    <row r="24" spans="1:5" s="8" customFormat="1" ht="15.75" customHeight="1" x14ac:dyDescent="0.2">
      <c r="A24" s="8">
        <v>13</v>
      </c>
      <c r="B24" s="22"/>
      <c r="C24" s="124"/>
      <c r="D24" s="204"/>
      <c r="E24" s="83">
        <f t="shared" si="0"/>
        <v>0</v>
      </c>
    </row>
    <row r="25" spans="1:5" s="8" customFormat="1" ht="15.75" customHeight="1" x14ac:dyDescent="0.2">
      <c r="A25" s="8">
        <v>14</v>
      </c>
      <c r="B25" s="22"/>
      <c r="C25" s="124"/>
      <c r="D25" s="204"/>
      <c r="E25" s="83">
        <f>ROUND(C25*D25,0)</f>
        <v>0</v>
      </c>
    </row>
    <row r="26" spans="1:5" s="8" customFormat="1" ht="15.75" customHeight="1" x14ac:dyDescent="0.2">
      <c r="A26" s="8">
        <v>15</v>
      </c>
      <c r="B26" s="22"/>
      <c r="C26" s="124"/>
      <c r="D26" s="204"/>
      <c r="E26" s="83">
        <f t="shared" si="0"/>
        <v>0</v>
      </c>
    </row>
    <row r="27" spans="1:5" s="8" customFormat="1" ht="15.75" customHeight="1" x14ac:dyDescent="0.25">
      <c r="B27" s="144" t="s">
        <v>129</v>
      </c>
      <c r="C27" s="145"/>
      <c r="D27" s="145"/>
      <c r="E27" s="146"/>
    </row>
    <row r="28" spans="1:5" s="8" customFormat="1" ht="15.75" customHeight="1" x14ac:dyDescent="0.2">
      <c r="B28" s="67" t="s">
        <v>96</v>
      </c>
      <c r="C28" s="69">
        <v>3000</v>
      </c>
      <c r="D28" s="71">
        <v>3</v>
      </c>
      <c r="E28" s="73">
        <f>C28*D28</f>
        <v>9000</v>
      </c>
    </row>
    <row r="29" spans="1:5" s="8" customFormat="1" ht="15.75" customHeight="1" x14ac:dyDescent="0.2">
      <c r="A29" s="8">
        <v>16</v>
      </c>
      <c r="B29" s="22"/>
      <c r="C29" s="124"/>
      <c r="D29" s="204"/>
      <c r="E29" s="83">
        <f>ROUND(C29*D29,0)</f>
        <v>0</v>
      </c>
    </row>
    <row r="30" spans="1:5" s="8" customFormat="1" ht="15.75" customHeight="1" x14ac:dyDescent="0.2">
      <c r="A30" s="8">
        <v>17</v>
      </c>
      <c r="B30" s="22"/>
      <c r="C30" s="124"/>
      <c r="D30" s="204"/>
      <c r="E30" s="83">
        <f>ROUND(C30*D30,0)</f>
        <v>0</v>
      </c>
    </row>
    <row r="31" spans="1:5" s="8" customFormat="1" ht="15.75" customHeight="1" x14ac:dyDescent="0.2">
      <c r="A31" s="8">
        <v>18</v>
      </c>
      <c r="B31" s="22"/>
      <c r="C31" s="124"/>
      <c r="D31" s="204"/>
      <c r="E31" s="83">
        <f>ROUND(C31*D31,0)</f>
        <v>0</v>
      </c>
    </row>
    <row r="32" spans="1:5" s="8" customFormat="1" ht="15.75" customHeight="1" x14ac:dyDescent="0.2">
      <c r="A32" s="8">
        <v>19</v>
      </c>
      <c r="B32" s="22"/>
      <c r="C32" s="124"/>
      <c r="D32" s="204"/>
      <c r="E32" s="83">
        <f>ROUND(C32*D32,0)</f>
        <v>0</v>
      </c>
    </row>
    <row r="33" spans="1:5" s="8" customFormat="1" ht="15.75" customHeight="1" x14ac:dyDescent="0.2">
      <c r="A33" s="8">
        <v>20</v>
      </c>
      <c r="B33" s="22"/>
      <c r="C33" s="124"/>
      <c r="D33" s="204"/>
      <c r="E33" s="83">
        <f>ROUND(C33*D33,0)</f>
        <v>0</v>
      </c>
    </row>
    <row r="34" spans="1:5" s="8" customFormat="1" ht="15.75" customHeight="1" x14ac:dyDescent="0.25">
      <c r="D34" s="13" t="s">
        <v>1</v>
      </c>
      <c r="E34" s="40">
        <f>SUM(E12:E33)-E28</f>
        <v>0</v>
      </c>
    </row>
    <row r="35" spans="1:5" s="8" customFormat="1" ht="15.75" customHeight="1" x14ac:dyDescent="0.2">
      <c r="E35" s="34"/>
    </row>
    <row r="36" spans="1:5" s="8" customFormat="1" ht="15.75" customHeight="1" x14ac:dyDescent="0.25">
      <c r="B36" s="25" t="s">
        <v>97</v>
      </c>
    </row>
    <row r="37" spans="1:5" s="8" customFormat="1" ht="15.75" customHeight="1" x14ac:dyDescent="0.2">
      <c r="A37" s="8">
        <v>1</v>
      </c>
      <c r="B37" s="228"/>
      <c r="C37" s="228"/>
      <c r="D37" s="228"/>
      <c r="E37" s="228"/>
    </row>
    <row r="38" spans="1:5" s="8" customFormat="1" ht="15.75" customHeight="1" x14ac:dyDescent="0.2">
      <c r="A38" s="8">
        <v>2</v>
      </c>
      <c r="B38" s="228"/>
      <c r="C38" s="228"/>
      <c r="D38" s="228"/>
      <c r="E38" s="228"/>
    </row>
    <row r="39" spans="1:5" s="8" customFormat="1" ht="15.75" customHeight="1" x14ac:dyDescent="0.2">
      <c r="A39" s="8">
        <v>3</v>
      </c>
      <c r="B39" s="228"/>
      <c r="C39" s="228"/>
      <c r="D39" s="228"/>
      <c r="E39" s="228"/>
    </row>
    <row r="40" spans="1:5" s="8" customFormat="1" ht="15.75" customHeight="1" x14ac:dyDescent="0.2">
      <c r="A40" s="8">
        <v>4</v>
      </c>
      <c r="B40" s="228"/>
      <c r="C40" s="228"/>
      <c r="D40" s="228"/>
      <c r="E40" s="228"/>
    </row>
    <row r="41" spans="1:5" s="8" customFormat="1" ht="15.75" customHeight="1" x14ac:dyDescent="0.2">
      <c r="A41" s="8">
        <v>5</v>
      </c>
      <c r="B41" s="228"/>
      <c r="C41" s="228"/>
      <c r="D41" s="228"/>
      <c r="E41" s="228"/>
    </row>
    <row r="42" spans="1:5" s="8" customFormat="1" ht="15.75" customHeight="1" x14ac:dyDescent="0.2">
      <c r="A42" s="8">
        <v>6</v>
      </c>
      <c r="B42" s="228"/>
      <c r="C42" s="228"/>
      <c r="D42" s="228"/>
      <c r="E42" s="228"/>
    </row>
    <row r="43" spans="1:5" s="8" customFormat="1" ht="15.75" customHeight="1" x14ac:dyDescent="0.2">
      <c r="A43" s="8">
        <v>7</v>
      </c>
      <c r="B43" s="228"/>
      <c r="C43" s="228"/>
      <c r="D43" s="228"/>
      <c r="E43" s="228"/>
    </row>
    <row r="44" spans="1:5" s="8" customFormat="1" ht="15.75" customHeight="1" x14ac:dyDescent="0.2">
      <c r="A44" s="8">
        <v>8</v>
      </c>
      <c r="B44" s="228"/>
      <c r="C44" s="228"/>
      <c r="D44" s="228"/>
      <c r="E44" s="228"/>
    </row>
    <row r="45" spans="1:5" s="8" customFormat="1" ht="15.75" customHeight="1" x14ac:dyDescent="0.2">
      <c r="A45" s="8">
        <v>9</v>
      </c>
      <c r="B45" s="228"/>
      <c r="C45" s="228"/>
      <c r="D45" s="228"/>
      <c r="E45" s="228"/>
    </row>
    <row r="46" spans="1:5" s="8" customFormat="1" ht="15.75" customHeight="1" x14ac:dyDescent="0.2">
      <c r="A46" s="8">
        <v>10</v>
      </c>
      <c r="B46" s="228"/>
      <c r="C46" s="228"/>
      <c r="D46" s="228"/>
      <c r="E46" s="228"/>
    </row>
    <row r="47" spans="1:5" s="8" customFormat="1" ht="15.75" customHeight="1" x14ac:dyDescent="0.2">
      <c r="A47" s="8">
        <v>11</v>
      </c>
      <c r="B47" s="228"/>
      <c r="C47" s="228"/>
      <c r="D47" s="228"/>
      <c r="E47" s="228"/>
    </row>
    <row r="48" spans="1:5" s="8" customFormat="1" ht="15.75" customHeight="1" x14ac:dyDescent="0.2">
      <c r="A48" s="8">
        <v>12</v>
      </c>
      <c r="B48" s="228"/>
      <c r="C48" s="228"/>
      <c r="D48" s="228"/>
      <c r="E48" s="228"/>
    </row>
    <row r="49" spans="1:5" s="8" customFormat="1" ht="15.75" customHeight="1" x14ac:dyDescent="0.2">
      <c r="A49" s="8">
        <v>13</v>
      </c>
      <c r="B49" s="228"/>
      <c r="C49" s="228"/>
      <c r="D49" s="228"/>
      <c r="E49" s="228"/>
    </row>
    <row r="50" spans="1:5" s="8" customFormat="1" ht="15.75" customHeight="1" x14ac:dyDescent="0.2">
      <c r="A50" s="8">
        <v>14</v>
      </c>
      <c r="B50" s="228"/>
      <c r="C50" s="228"/>
      <c r="D50" s="228"/>
      <c r="E50" s="228"/>
    </row>
    <row r="51" spans="1:5" s="8" customFormat="1" ht="15.75" customHeight="1" x14ac:dyDescent="0.2">
      <c r="A51" s="8">
        <v>15</v>
      </c>
      <c r="B51" s="228"/>
      <c r="C51" s="228"/>
      <c r="D51" s="228"/>
      <c r="E51" s="228"/>
    </row>
    <row r="52" spans="1:5" s="8" customFormat="1" ht="15.75" customHeight="1" x14ac:dyDescent="0.2">
      <c r="A52" s="8">
        <v>16</v>
      </c>
      <c r="B52" s="228"/>
      <c r="C52" s="228"/>
      <c r="D52" s="228"/>
      <c r="E52" s="228"/>
    </row>
    <row r="53" spans="1:5" s="8" customFormat="1" ht="15.75" customHeight="1" x14ac:dyDescent="0.2">
      <c r="A53" s="8">
        <v>17</v>
      </c>
      <c r="B53" s="228"/>
      <c r="C53" s="228"/>
      <c r="D53" s="228"/>
      <c r="E53" s="228"/>
    </row>
    <row r="54" spans="1:5" s="8" customFormat="1" ht="15.75" customHeight="1" x14ac:dyDescent="0.2">
      <c r="A54" s="8">
        <v>18</v>
      </c>
      <c r="B54" s="228"/>
      <c r="C54" s="228"/>
      <c r="D54" s="228"/>
      <c r="E54" s="228"/>
    </row>
    <row r="55" spans="1:5" s="8" customFormat="1" ht="15.75" customHeight="1" x14ac:dyDescent="0.2">
      <c r="A55" s="8">
        <v>19</v>
      </c>
      <c r="B55" s="228"/>
      <c r="C55" s="228"/>
      <c r="D55" s="228"/>
      <c r="E55" s="228"/>
    </row>
    <row r="56" spans="1:5" s="8" customFormat="1" ht="15.75" customHeight="1" x14ac:dyDescent="0.2">
      <c r="A56" s="8">
        <v>20</v>
      </c>
      <c r="B56" s="228"/>
      <c r="C56" s="228"/>
      <c r="D56" s="228"/>
      <c r="E56" s="228"/>
    </row>
    <row r="57" spans="1:5" x14ac:dyDescent="0.2">
      <c r="B57" s="227"/>
      <c r="C57" s="227"/>
      <c r="D57" s="227"/>
      <c r="E57" s="227"/>
    </row>
    <row r="58" spans="1:5" x14ac:dyDescent="0.2">
      <c r="B58" s="227"/>
      <c r="C58" s="227"/>
      <c r="D58" s="227"/>
      <c r="E58" s="227"/>
    </row>
    <row r="59" spans="1:5" x14ac:dyDescent="0.2">
      <c r="B59" s="227"/>
      <c r="C59" s="227"/>
      <c r="D59" s="227"/>
      <c r="E59" s="227"/>
    </row>
    <row r="60" spans="1:5" x14ac:dyDescent="0.2">
      <c r="B60" s="227"/>
      <c r="C60" s="227"/>
      <c r="D60" s="227"/>
      <c r="E60" s="227"/>
    </row>
    <row r="61" spans="1:5" x14ac:dyDescent="0.2">
      <c r="B61" s="227"/>
      <c r="C61" s="227"/>
      <c r="D61" s="227"/>
      <c r="E61" s="227"/>
    </row>
  </sheetData>
  <sheetProtection algorithmName="SHA-512" hashValue="iqMgfoCmeT8dasEJjtuNHk1gHbMFktgeg9QYV06f4azvbBpN1FNeCYblRHEQ9vlATiNawF6mlYLtqX0xr53gbg==" saltValue="vCxcMIV8ykjfXC6+G3/VVQ==" spinCount="100000" sheet="1" objects="1" scenarios="1" formatCells="0" formatColumns="0" formatRows="0" insertRows="0" deleteRows="0" sort="0"/>
  <mergeCells count="26">
    <mergeCell ref="B46:E46"/>
    <mergeCell ref="C8:D8"/>
    <mergeCell ref="B37:E37"/>
    <mergeCell ref="B38:E38"/>
    <mergeCell ref="B39:E39"/>
    <mergeCell ref="B40:E40"/>
    <mergeCell ref="B41:E41"/>
    <mergeCell ref="B42:E42"/>
    <mergeCell ref="B43:E43"/>
    <mergeCell ref="B44:E44"/>
    <mergeCell ref="B45:E45"/>
    <mergeCell ref="B58:E58"/>
    <mergeCell ref="B59:E59"/>
    <mergeCell ref="B60:E60"/>
    <mergeCell ref="B61:E61"/>
    <mergeCell ref="B47:E47"/>
    <mergeCell ref="B48:E48"/>
    <mergeCell ref="B49:E49"/>
    <mergeCell ref="B57:E57"/>
    <mergeCell ref="B50:E50"/>
    <mergeCell ref="B51:E51"/>
    <mergeCell ref="B52:E52"/>
    <mergeCell ref="B53:E53"/>
    <mergeCell ref="B54:E54"/>
    <mergeCell ref="B55:E55"/>
    <mergeCell ref="B56:E56"/>
  </mergeCells>
  <pageMargins left="0.75" right="0.75" top="1" bottom="1" header="0.5" footer="0.5"/>
  <pageSetup scale="75" orientation="portrait" r:id="rId1"/>
  <headerFooter alignWithMargins="0">
    <oddFooter>&amp;L&amp;A&amp;C&amp;F&amp;R3 of 13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4"/>
  <sheetViews>
    <sheetView topLeftCell="A17" zoomScaleNormal="100" workbookViewId="0">
      <selection activeCell="B3" sqref="B3"/>
    </sheetView>
  </sheetViews>
  <sheetFormatPr defaultRowHeight="12.75" x14ac:dyDescent="0.2"/>
  <cols>
    <col min="1" max="1" width="4.42578125" bestFit="1" customWidth="1"/>
    <col min="2" max="2" width="41.5703125" customWidth="1"/>
    <col min="3" max="4" width="22.5703125" customWidth="1"/>
    <col min="5" max="5" width="27.28515625" customWidth="1"/>
  </cols>
  <sheetData>
    <row r="1" spans="1:5" ht="18" x14ac:dyDescent="0.25">
      <c r="B1" s="1" t="s">
        <v>201</v>
      </c>
    </row>
    <row r="2" spans="1:5" ht="18" x14ac:dyDescent="0.25">
      <c r="B2" s="1"/>
    </row>
    <row r="3" spans="1:5" ht="15.75" x14ac:dyDescent="0.25">
      <c r="B3" s="25" t="s">
        <v>163</v>
      </c>
    </row>
    <row r="4" spans="1:5" ht="15.75" x14ac:dyDescent="0.25">
      <c r="B4" s="25" t="s">
        <v>162</v>
      </c>
    </row>
    <row r="5" spans="1:5" ht="18.75" thickBot="1" x14ac:dyDescent="0.3">
      <c r="B5" s="1"/>
    </row>
    <row r="6" spans="1:5" s="8" customFormat="1" ht="15.75" customHeight="1" x14ac:dyDescent="0.25">
      <c r="B6" s="14"/>
      <c r="C6" s="225" t="s">
        <v>0</v>
      </c>
      <c r="D6" s="225"/>
      <c r="E6" s="15" t="s">
        <v>1</v>
      </c>
    </row>
    <row r="7" spans="1:5" s="8" customFormat="1" ht="15.75" customHeight="1" thickBot="1" x14ac:dyDescent="0.3">
      <c r="B7" s="16" t="s">
        <v>23</v>
      </c>
      <c r="C7" s="30" t="s">
        <v>6</v>
      </c>
      <c r="D7" s="30" t="s">
        <v>7</v>
      </c>
      <c r="E7" s="18" t="s">
        <v>19</v>
      </c>
    </row>
    <row r="8" spans="1:5" s="8" customFormat="1" ht="15.75" customHeight="1" x14ac:dyDescent="0.2">
      <c r="B8" s="74" t="s">
        <v>161</v>
      </c>
      <c r="C8" s="75">
        <v>65</v>
      </c>
      <c r="D8" s="72">
        <v>200</v>
      </c>
      <c r="E8" s="73">
        <f>C8*D8</f>
        <v>13000</v>
      </c>
    </row>
    <row r="9" spans="1:5" s="8" customFormat="1" ht="15.75" customHeight="1" x14ac:dyDescent="0.2">
      <c r="B9" s="74" t="s">
        <v>65</v>
      </c>
      <c r="C9" s="75">
        <v>100</v>
      </c>
      <c r="D9" s="72">
        <v>75</v>
      </c>
      <c r="E9" s="73">
        <f>C9*D9</f>
        <v>7500</v>
      </c>
    </row>
    <row r="10" spans="1:5" s="8" customFormat="1" ht="15.75" customHeight="1" x14ac:dyDescent="0.2">
      <c r="A10" s="8">
        <v>1</v>
      </c>
      <c r="B10" s="19"/>
      <c r="C10" s="150"/>
      <c r="D10" s="203"/>
      <c r="E10" s="83">
        <f>ROUND(C10*D10,0)</f>
        <v>0</v>
      </c>
    </row>
    <row r="11" spans="1:5" s="8" customFormat="1" ht="15.75" customHeight="1" x14ac:dyDescent="0.2">
      <c r="A11" s="8">
        <v>2</v>
      </c>
      <c r="B11" s="19"/>
      <c r="C11" s="124"/>
      <c r="D11" s="204"/>
      <c r="E11" s="83">
        <f t="shared" ref="E11:E24" si="0">ROUND(C11*D11,0)</f>
        <v>0</v>
      </c>
    </row>
    <row r="12" spans="1:5" s="8" customFormat="1" ht="15.75" customHeight="1" x14ac:dyDescent="0.2">
      <c r="A12" s="8">
        <v>3</v>
      </c>
      <c r="B12" s="22"/>
      <c r="C12" s="124"/>
      <c r="D12" s="204"/>
      <c r="E12" s="83">
        <f t="shared" si="0"/>
        <v>0</v>
      </c>
    </row>
    <row r="13" spans="1:5" s="8" customFormat="1" ht="15.75" customHeight="1" x14ac:dyDescent="0.2">
      <c r="A13" s="8">
        <v>4</v>
      </c>
      <c r="B13" s="22"/>
      <c r="C13" s="124"/>
      <c r="D13" s="204"/>
      <c r="E13" s="83">
        <f t="shared" si="0"/>
        <v>0</v>
      </c>
    </row>
    <row r="14" spans="1:5" s="8" customFormat="1" ht="15.75" customHeight="1" x14ac:dyDescent="0.2">
      <c r="A14" s="8">
        <v>5</v>
      </c>
      <c r="B14" s="22"/>
      <c r="C14" s="124"/>
      <c r="D14" s="204"/>
      <c r="E14" s="83">
        <f t="shared" si="0"/>
        <v>0</v>
      </c>
    </row>
    <row r="15" spans="1:5" s="8" customFormat="1" ht="15.75" customHeight="1" x14ac:dyDescent="0.2">
      <c r="A15" s="8">
        <v>6</v>
      </c>
      <c r="B15" s="22"/>
      <c r="C15" s="124"/>
      <c r="D15" s="204"/>
      <c r="E15" s="83">
        <f t="shared" si="0"/>
        <v>0</v>
      </c>
    </row>
    <row r="16" spans="1:5" s="8" customFormat="1" ht="15.75" customHeight="1" x14ac:dyDescent="0.2">
      <c r="A16" s="8">
        <v>7</v>
      </c>
      <c r="B16" s="22"/>
      <c r="C16" s="124"/>
      <c r="D16" s="204"/>
      <c r="E16" s="83">
        <f t="shared" si="0"/>
        <v>0</v>
      </c>
    </row>
    <row r="17" spans="1:5" s="8" customFormat="1" ht="15.75" customHeight="1" x14ac:dyDescent="0.2">
      <c r="A17" s="8">
        <v>8</v>
      </c>
      <c r="B17" s="22"/>
      <c r="C17" s="124"/>
      <c r="D17" s="204"/>
      <c r="E17" s="83">
        <f t="shared" si="0"/>
        <v>0</v>
      </c>
    </row>
    <row r="18" spans="1:5" s="8" customFormat="1" ht="15.75" customHeight="1" x14ac:dyDescent="0.2">
      <c r="A18" s="8">
        <v>9</v>
      </c>
      <c r="B18" s="22"/>
      <c r="C18" s="124"/>
      <c r="D18" s="204"/>
      <c r="E18" s="83">
        <f t="shared" si="0"/>
        <v>0</v>
      </c>
    </row>
    <row r="19" spans="1:5" s="8" customFormat="1" ht="15.75" customHeight="1" x14ac:dyDescent="0.2">
      <c r="A19" s="8">
        <v>10</v>
      </c>
      <c r="B19" s="22"/>
      <c r="C19" s="124"/>
      <c r="D19" s="204"/>
      <c r="E19" s="83">
        <f t="shared" si="0"/>
        <v>0</v>
      </c>
    </row>
    <row r="20" spans="1:5" s="8" customFormat="1" ht="15.75" customHeight="1" x14ac:dyDescent="0.2">
      <c r="A20" s="8">
        <v>11</v>
      </c>
      <c r="B20" s="22"/>
      <c r="C20" s="124"/>
      <c r="D20" s="204"/>
      <c r="E20" s="83">
        <f t="shared" si="0"/>
        <v>0</v>
      </c>
    </row>
    <row r="21" spans="1:5" s="8" customFormat="1" ht="15.75" customHeight="1" x14ac:dyDescent="0.2">
      <c r="A21" s="8">
        <v>12</v>
      </c>
      <c r="B21" s="22"/>
      <c r="C21" s="124"/>
      <c r="D21" s="204"/>
      <c r="E21" s="83">
        <f t="shared" si="0"/>
        <v>0</v>
      </c>
    </row>
    <row r="22" spans="1:5" s="8" customFormat="1" ht="15.75" customHeight="1" x14ac:dyDescent="0.2">
      <c r="A22" s="8">
        <v>13</v>
      </c>
      <c r="B22" s="22"/>
      <c r="C22" s="124"/>
      <c r="D22" s="204"/>
      <c r="E22" s="83">
        <f t="shared" si="0"/>
        <v>0</v>
      </c>
    </row>
    <row r="23" spans="1:5" s="8" customFormat="1" ht="15.75" customHeight="1" x14ac:dyDescent="0.2">
      <c r="A23" s="8">
        <v>14</v>
      </c>
      <c r="B23" s="22"/>
      <c r="C23" s="124"/>
      <c r="D23" s="204"/>
      <c r="E23" s="83">
        <f t="shared" si="0"/>
        <v>0</v>
      </c>
    </row>
    <row r="24" spans="1:5" s="8" customFormat="1" ht="15.75" customHeight="1" x14ac:dyDescent="0.2">
      <c r="A24" s="8">
        <v>15</v>
      </c>
      <c r="B24" s="22"/>
      <c r="C24" s="124"/>
      <c r="D24" s="204"/>
      <c r="E24" s="83">
        <f t="shared" si="0"/>
        <v>0</v>
      </c>
    </row>
    <row r="25" spans="1:5" s="8" customFormat="1" ht="15.75" customHeight="1" x14ac:dyDescent="0.25">
      <c r="B25" s="144" t="s">
        <v>129</v>
      </c>
      <c r="C25" s="145"/>
      <c r="D25" s="145"/>
      <c r="E25" s="146"/>
    </row>
    <row r="26" spans="1:5" s="8" customFormat="1" ht="15.75" customHeight="1" x14ac:dyDescent="0.2">
      <c r="B26" s="67" t="s">
        <v>96</v>
      </c>
      <c r="C26" s="69">
        <v>3000</v>
      </c>
      <c r="D26" s="71">
        <v>3</v>
      </c>
      <c r="E26" s="73">
        <f>C26*D26</f>
        <v>9000</v>
      </c>
    </row>
    <row r="27" spans="1:5" s="8" customFormat="1" ht="15.75" customHeight="1" x14ac:dyDescent="0.2">
      <c r="A27" s="8">
        <v>16</v>
      </c>
      <c r="B27" s="22"/>
      <c r="C27" s="124"/>
      <c r="D27" s="204"/>
      <c r="E27" s="83">
        <f>ROUND(C27*D27,0)</f>
        <v>0</v>
      </c>
    </row>
    <row r="28" spans="1:5" s="8" customFormat="1" ht="15.75" customHeight="1" x14ac:dyDescent="0.2">
      <c r="A28" s="8">
        <v>17</v>
      </c>
      <c r="B28" s="22"/>
      <c r="C28" s="124"/>
      <c r="D28" s="204"/>
      <c r="E28" s="83">
        <f>ROUND(C28*D28,0)</f>
        <v>0</v>
      </c>
    </row>
    <row r="29" spans="1:5" s="8" customFormat="1" ht="15.75" customHeight="1" x14ac:dyDescent="0.2">
      <c r="A29" s="8">
        <v>18</v>
      </c>
      <c r="B29" s="22"/>
      <c r="C29" s="124"/>
      <c r="D29" s="204"/>
      <c r="E29" s="83">
        <f>ROUND(C29*D29,0)</f>
        <v>0</v>
      </c>
    </row>
    <row r="30" spans="1:5" s="8" customFormat="1" ht="15.75" customHeight="1" x14ac:dyDescent="0.2">
      <c r="A30" s="8">
        <v>19</v>
      </c>
      <c r="B30" s="22"/>
      <c r="C30" s="124"/>
      <c r="D30" s="204"/>
      <c r="E30" s="83">
        <f>ROUND(C30*D30,0)</f>
        <v>0</v>
      </c>
    </row>
    <row r="31" spans="1:5" s="8" customFormat="1" ht="15.75" customHeight="1" x14ac:dyDescent="0.2">
      <c r="A31" s="8">
        <v>20</v>
      </c>
      <c r="B31" s="22"/>
      <c r="C31" s="124"/>
      <c r="D31" s="204"/>
      <c r="E31" s="83">
        <f>ROUND(C31*D31,0)</f>
        <v>0</v>
      </c>
    </row>
    <row r="32" spans="1:5" s="8" customFormat="1" ht="15.75" customHeight="1" x14ac:dyDescent="0.25">
      <c r="D32" s="13" t="s">
        <v>1</v>
      </c>
      <c r="E32" s="40">
        <f>SUM(E10:E31)-E26</f>
        <v>0</v>
      </c>
    </row>
    <row r="33" spans="1:5" s="8" customFormat="1" ht="15.75" customHeight="1" x14ac:dyDescent="0.2">
      <c r="E33" s="34"/>
    </row>
    <row r="34" spans="1:5" s="8" customFormat="1" ht="15.75" customHeight="1" x14ac:dyDescent="0.25">
      <c r="B34" s="25" t="s">
        <v>97</v>
      </c>
    </row>
    <row r="35" spans="1:5" s="8" customFormat="1" ht="15.75" customHeight="1" x14ac:dyDescent="0.2">
      <c r="A35" s="8">
        <v>1</v>
      </c>
      <c r="B35" s="228"/>
      <c r="C35" s="228"/>
      <c r="D35" s="228"/>
      <c r="E35" s="228"/>
    </row>
    <row r="36" spans="1:5" s="8" customFormat="1" ht="15.75" customHeight="1" x14ac:dyDescent="0.2">
      <c r="A36" s="8">
        <v>2</v>
      </c>
      <c r="B36" s="228"/>
      <c r="C36" s="228"/>
      <c r="D36" s="228"/>
      <c r="E36" s="228"/>
    </row>
    <row r="37" spans="1:5" s="8" customFormat="1" ht="15.75" customHeight="1" x14ac:dyDescent="0.2">
      <c r="A37" s="8">
        <v>3</v>
      </c>
      <c r="B37" s="228"/>
      <c r="C37" s="228"/>
      <c r="D37" s="228"/>
      <c r="E37" s="228"/>
    </row>
    <row r="38" spans="1:5" s="8" customFormat="1" ht="15.75" customHeight="1" x14ac:dyDescent="0.2">
      <c r="A38" s="8">
        <v>4</v>
      </c>
      <c r="B38" s="228"/>
      <c r="C38" s="228"/>
      <c r="D38" s="228"/>
      <c r="E38" s="228"/>
    </row>
    <row r="39" spans="1:5" s="8" customFormat="1" ht="15.75" customHeight="1" x14ac:dyDescent="0.2">
      <c r="A39" s="8">
        <v>5</v>
      </c>
      <c r="B39" s="228"/>
      <c r="C39" s="228"/>
      <c r="D39" s="228"/>
      <c r="E39" s="228"/>
    </row>
    <row r="40" spans="1:5" s="8" customFormat="1" ht="15.75" customHeight="1" x14ac:dyDescent="0.2">
      <c r="A40" s="8">
        <v>6</v>
      </c>
      <c r="B40" s="228"/>
      <c r="C40" s="228"/>
      <c r="D40" s="228"/>
      <c r="E40" s="228"/>
    </row>
    <row r="41" spans="1:5" s="8" customFormat="1" ht="15.75" customHeight="1" x14ac:dyDescent="0.2">
      <c r="A41" s="8">
        <v>7</v>
      </c>
      <c r="B41" s="228"/>
      <c r="C41" s="228"/>
      <c r="D41" s="228"/>
      <c r="E41" s="228"/>
    </row>
    <row r="42" spans="1:5" s="8" customFormat="1" ht="15.75" customHeight="1" x14ac:dyDescent="0.2">
      <c r="A42" s="8">
        <v>8</v>
      </c>
      <c r="B42" s="228"/>
      <c r="C42" s="228"/>
      <c r="D42" s="228"/>
      <c r="E42" s="228"/>
    </row>
    <row r="43" spans="1:5" s="8" customFormat="1" ht="15.75" customHeight="1" x14ac:dyDescent="0.2">
      <c r="A43" s="8">
        <v>9</v>
      </c>
      <c r="B43" s="228"/>
      <c r="C43" s="228"/>
      <c r="D43" s="228"/>
      <c r="E43" s="228"/>
    </row>
    <row r="44" spans="1:5" s="8" customFormat="1" ht="15.75" customHeight="1" x14ac:dyDescent="0.2">
      <c r="A44" s="8">
        <v>10</v>
      </c>
      <c r="B44" s="228"/>
      <c r="C44" s="228"/>
      <c r="D44" s="228"/>
      <c r="E44" s="228"/>
    </row>
    <row r="45" spans="1:5" s="8" customFormat="1" ht="15.75" customHeight="1" x14ac:dyDescent="0.2">
      <c r="A45" s="8">
        <v>11</v>
      </c>
      <c r="B45" s="228"/>
      <c r="C45" s="228"/>
      <c r="D45" s="228"/>
      <c r="E45" s="228"/>
    </row>
    <row r="46" spans="1:5" s="8" customFormat="1" ht="15.75" customHeight="1" x14ac:dyDescent="0.2">
      <c r="A46" s="8">
        <v>12</v>
      </c>
      <c r="B46" s="228"/>
      <c r="C46" s="228"/>
      <c r="D46" s="228"/>
      <c r="E46" s="228"/>
    </row>
    <row r="47" spans="1:5" s="8" customFormat="1" ht="15.75" customHeight="1" x14ac:dyDescent="0.2">
      <c r="A47" s="8">
        <v>13</v>
      </c>
      <c r="B47" s="228"/>
      <c r="C47" s="228"/>
      <c r="D47" s="228"/>
      <c r="E47" s="228"/>
    </row>
    <row r="48" spans="1:5" s="8" customFormat="1" ht="15.75" customHeight="1" x14ac:dyDescent="0.2">
      <c r="A48" s="8">
        <v>14</v>
      </c>
      <c r="B48" s="228"/>
      <c r="C48" s="228"/>
      <c r="D48" s="228"/>
      <c r="E48" s="228"/>
    </row>
    <row r="49" spans="1:5" s="8" customFormat="1" ht="15.75" customHeight="1" x14ac:dyDescent="0.2">
      <c r="A49" s="8">
        <v>15</v>
      </c>
      <c r="B49" s="228"/>
      <c r="C49" s="228"/>
      <c r="D49" s="228"/>
      <c r="E49" s="228"/>
    </row>
    <row r="50" spans="1:5" ht="15" x14ac:dyDescent="0.2">
      <c r="A50" s="8">
        <v>16</v>
      </c>
      <c r="B50" s="227"/>
      <c r="C50" s="227"/>
      <c r="D50" s="227"/>
      <c r="E50" s="227"/>
    </row>
    <row r="51" spans="1:5" ht="15" x14ac:dyDescent="0.2">
      <c r="A51" s="8">
        <v>17</v>
      </c>
      <c r="B51" s="227"/>
      <c r="C51" s="227"/>
      <c r="D51" s="227"/>
      <c r="E51" s="227"/>
    </row>
    <row r="52" spans="1:5" ht="15" x14ac:dyDescent="0.2">
      <c r="A52" s="8">
        <v>18</v>
      </c>
      <c r="B52" s="227"/>
      <c r="C52" s="227"/>
      <c r="D52" s="227"/>
      <c r="E52" s="227"/>
    </row>
    <row r="53" spans="1:5" ht="15" x14ac:dyDescent="0.2">
      <c r="A53" s="8">
        <v>19</v>
      </c>
      <c r="B53" s="227"/>
      <c r="C53" s="227"/>
      <c r="D53" s="227"/>
      <c r="E53" s="227"/>
    </row>
    <row r="54" spans="1:5" ht="15" x14ac:dyDescent="0.2">
      <c r="A54" s="8">
        <v>20</v>
      </c>
      <c r="B54" s="227"/>
      <c r="C54" s="227"/>
      <c r="D54" s="227"/>
      <c r="E54" s="227"/>
    </row>
  </sheetData>
  <sheetProtection algorithmName="SHA-512" hashValue="ArBgVuv4utpcmk0ToifVx6KCNWfndbCvewxvi0/mmEGkK+kPjOwH8+wHAKefz8dyzfgQNRskBjmeZhgzxhAYmw==" saltValue="UIDgI9dvSjbB4NQ8ftL+2g==" spinCount="100000" sheet="1" objects="1" scenarios="1" formatCells="0" formatColumns="0" formatRows="0" insertRows="0" deleteRows="0" sort="0"/>
  <mergeCells count="21">
    <mergeCell ref="B45:E45"/>
    <mergeCell ref="C6:D6"/>
    <mergeCell ref="B35:E35"/>
    <mergeCell ref="B36:E36"/>
    <mergeCell ref="B37:E37"/>
    <mergeCell ref="B38:E38"/>
    <mergeCell ref="B39:E39"/>
    <mergeCell ref="B40:E40"/>
    <mergeCell ref="B41:E41"/>
    <mergeCell ref="B42:E42"/>
    <mergeCell ref="B43:E43"/>
    <mergeCell ref="B44:E44"/>
    <mergeCell ref="B52:E52"/>
    <mergeCell ref="B53:E53"/>
    <mergeCell ref="B54:E54"/>
    <mergeCell ref="B46:E46"/>
    <mergeCell ref="B47:E47"/>
    <mergeCell ref="B48:E48"/>
    <mergeCell ref="B49:E49"/>
    <mergeCell ref="B50:E50"/>
    <mergeCell ref="B51:E51"/>
  </mergeCells>
  <pageMargins left="0.75" right="0.75" top="1" bottom="1" header="0.5" footer="0.5"/>
  <pageSetup scale="76" orientation="portrait" r:id="rId1"/>
  <headerFooter alignWithMargins="0">
    <oddFooter>&amp;L&amp;A&amp;C&amp;F&amp;R4 of 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6"/>
  <sheetViews>
    <sheetView topLeftCell="A13" zoomScaleNormal="100" workbookViewId="0">
      <selection activeCell="B3" sqref="B3"/>
    </sheetView>
  </sheetViews>
  <sheetFormatPr defaultRowHeight="12.75" x14ac:dyDescent="0.2"/>
  <cols>
    <col min="1" max="1" width="4" bestFit="1" customWidth="1"/>
    <col min="2" max="2" width="37.7109375" customWidth="1"/>
    <col min="3" max="3" width="22" customWidth="1"/>
    <col min="4" max="4" width="16.140625" customWidth="1"/>
    <col min="5" max="5" width="13.28515625" customWidth="1"/>
    <col min="6" max="6" width="16.5703125" bestFit="1" customWidth="1"/>
    <col min="7" max="7" width="13.85546875" customWidth="1"/>
    <col min="8" max="8" width="21.28515625" customWidth="1"/>
    <col min="9" max="9" width="9.140625" hidden="1" customWidth="1"/>
  </cols>
  <sheetData>
    <row r="1" spans="1:8" ht="18" x14ac:dyDescent="0.25">
      <c r="B1" s="1" t="s">
        <v>85</v>
      </c>
      <c r="C1" s="1"/>
    </row>
    <row r="2" spans="1:8" ht="18" x14ac:dyDescent="0.25">
      <c r="B2" s="1"/>
      <c r="C2" s="1"/>
    </row>
    <row r="3" spans="1:8" ht="15.75" x14ac:dyDescent="0.25">
      <c r="B3" s="25" t="s">
        <v>63</v>
      </c>
      <c r="C3" s="6"/>
    </row>
    <row r="4" spans="1:8" ht="15.75" x14ac:dyDescent="0.25">
      <c r="B4" s="25" t="s">
        <v>154</v>
      </c>
      <c r="C4" s="6"/>
    </row>
    <row r="5" spans="1:8" ht="15.75" x14ac:dyDescent="0.25">
      <c r="B5" s="25" t="s">
        <v>204</v>
      </c>
      <c r="C5" s="6"/>
    </row>
    <row r="6" spans="1:8" ht="15.75" x14ac:dyDescent="0.25">
      <c r="B6" s="25" t="s">
        <v>205</v>
      </c>
      <c r="C6" s="6"/>
    </row>
    <row r="7" spans="1:8" ht="15.75" x14ac:dyDescent="0.25">
      <c r="B7" s="25" t="s">
        <v>86</v>
      </c>
      <c r="C7" s="6"/>
    </row>
    <row r="8" spans="1:8" ht="15.75" x14ac:dyDescent="0.25">
      <c r="B8" s="25" t="s">
        <v>206</v>
      </c>
      <c r="C8" s="6"/>
    </row>
    <row r="9" spans="1:8" ht="15.75" x14ac:dyDescent="0.25">
      <c r="B9" s="25" t="s">
        <v>140</v>
      </c>
      <c r="C9" s="6"/>
    </row>
    <row r="10" spans="1:8" ht="15.75" x14ac:dyDescent="0.25">
      <c r="B10" s="25" t="s">
        <v>141</v>
      </c>
      <c r="C10" s="6"/>
    </row>
    <row r="11" spans="1:8" ht="15.75" x14ac:dyDescent="0.25">
      <c r="B11" s="25" t="s">
        <v>128</v>
      </c>
      <c r="C11" s="6"/>
    </row>
    <row r="12" spans="1:8" ht="16.5" thickBot="1" x14ac:dyDescent="0.3">
      <c r="B12" s="25"/>
      <c r="C12" s="6"/>
    </row>
    <row r="13" spans="1:8" ht="15.75" x14ac:dyDescent="0.25">
      <c r="A13" s="8"/>
      <c r="B13" s="28"/>
      <c r="C13" s="148" t="s">
        <v>143</v>
      </c>
      <c r="D13" s="226" t="s">
        <v>0</v>
      </c>
      <c r="E13" s="229"/>
      <c r="F13" s="229"/>
      <c r="G13" s="230"/>
      <c r="H13" s="15" t="s">
        <v>1</v>
      </c>
    </row>
    <row r="14" spans="1:8" ht="16.5" thickBot="1" x14ac:dyDescent="0.3">
      <c r="A14" s="8"/>
      <c r="B14" s="29" t="s">
        <v>44</v>
      </c>
      <c r="C14" s="149" t="s">
        <v>142</v>
      </c>
      <c r="D14" s="17" t="s">
        <v>2</v>
      </c>
      <c r="E14" s="17" t="s">
        <v>3</v>
      </c>
      <c r="F14" s="17" t="s">
        <v>17</v>
      </c>
      <c r="G14" s="17" t="s">
        <v>13</v>
      </c>
      <c r="H14" s="18" t="s">
        <v>19</v>
      </c>
    </row>
    <row r="15" spans="1:8" ht="15" x14ac:dyDescent="0.2">
      <c r="A15" s="8"/>
      <c r="B15" s="67" t="s">
        <v>139</v>
      </c>
      <c r="C15" s="68" t="s">
        <v>144</v>
      </c>
      <c r="D15" s="69">
        <v>40000</v>
      </c>
      <c r="E15" s="70">
        <v>0.5</v>
      </c>
      <c r="F15" s="71">
        <f t="shared" ref="F15:F16" si="0">40*E15</f>
        <v>20</v>
      </c>
      <c r="G15" s="72">
        <v>12</v>
      </c>
      <c r="H15" s="73">
        <f>D15/12*E15*G15</f>
        <v>20000</v>
      </c>
    </row>
    <row r="16" spans="1:8" ht="15" x14ac:dyDescent="0.2">
      <c r="A16" s="8"/>
      <c r="B16" s="67" t="s">
        <v>180</v>
      </c>
      <c r="C16" s="68" t="s">
        <v>145</v>
      </c>
      <c r="D16" s="69">
        <v>40000</v>
      </c>
      <c r="E16" s="70">
        <v>0.5</v>
      </c>
      <c r="F16" s="71">
        <f t="shared" si="0"/>
        <v>20</v>
      </c>
      <c r="G16" s="72">
        <v>12</v>
      </c>
      <c r="H16" s="73">
        <f>D16/12*E16*G16</f>
        <v>20000</v>
      </c>
    </row>
    <row r="17" spans="1:11" ht="15" x14ac:dyDescent="0.2">
      <c r="A17" s="8">
        <v>1</v>
      </c>
      <c r="B17" s="22"/>
      <c r="C17" s="9" t="s">
        <v>24</v>
      </c>
      <c r="D17" s="23"/>
      <c r="E17" s="125"/>
      <c r="F17" s="91">
        <f>40*E17</f>
        <v>0</v>
      </c>
      <c r="G17" s="21"/>
      <c r="H17" s="83">
        <f>ROUND(D17/12*E17*G17,0)</f>
        <v>0</v>
      </c>
    </row>
    <row r="18" spans="1:11" ht="15" x14ac:dyDescent="0.2">
      <c r="A18" s="8">
        <v>2</v>
      </c>
      <c r="B18" s="22"/>
      <c r="C18" s="9" t="s">
        <v>24</v>
      </c>
      <c r="D18" s="23"/>
      <c r="E18" s="125"/>
      <c r="F18" s="91">
        <f t="shared" ref="F18:F31" si="1">40*E18</f>
        <v>0</v>
      </c>
      <c r="G18" s="21"/>
      <c r="H18" s="83">
        <f>ROUND(D18/12*E18*G18,0)</f>
        <v>0</v>
      </c>
    </row>
    <row r="19" spans="1:11" ht="15" x14ac:dyDescent="0.2">
      <c r="A19" s="8">
        <v>3</v>
      </c>
      <c r="B19" s="22"/>
      <c r="C19" s="9" t="s">
        <v>24</v>
      </c>
      <c r="D19" s="23"/>
      <c r="E19" s="125"/>
      <c r="F19" s="91">
        <f t="shared" si="1"/>
        <v>0</v>
      </c>
      <c r="G19" s="21"/>
      <c r="H19" s="83">
        <f t="shared" ref="H19:H31" si="2">ROUND(D19/12*E19*G19,0)</f>
        <v>0</v>
      </c>
    </row>
    <row r="20" spans="1:11" ht="15" x14ac:dyDescent="0.2">
      <c r="A20" s="8">
        <v>4</v>
      </c>
      <c r="B20" s="22"/>
      <c r="C20" s="9" t="s">
        <v>24</v>
      </c>
      <c r="D20" s="23"/>
      <c r="E20" s="125"/>
      <c r="F20" s="91">
        <f t="shared" si="1"/>
        <v>0</v>
      </c>
      <c r="G20" s="21"/>
      <c r="H20" s="83">
        <f t="shared" si="2"/>
        <v>0</v>
      </c>
    </row>
    <row r="21" spans="1:11" ht="15" x14ac:dyDescent="0.2">
      <c r="A21" s="8">
        <v>5</v>
      </c>
      <c r="B21" s="22"/>
      <c r="C21" s="9" t="s">
        <v>24</v>
      </c>
      <c r="D21" s="23"/>
      <c r="E21" s="125"/>
      <c r="F21" s="91">
        <f t="shared" si="1"/>
        <v>0</v>
      </c>
      <c r="G21" s="21"/>
      <c r="H21" s="83">
        <f t="shared" si="2"/>
        <v>0</v>
      </c>
    </row>
    <row r="22" spans="1:11" ht="15" x14ac:dyDescent="0.2">
      <c r="A22" s="8">
        <v>6</v>
      </c>
      <c r="B22" s="22"/>
      <c r="C22" s="9" t="s">
        <v>24</v>
      </c>
      <c r="D22" s="23"/>
      <c r="E22" s="125"/>
      <c r="F22" s="91">
        <f t="shared" si="1"/>
        <v>0</v>
      </c>
      <c r="G22" s="21"/>
      <c r="H22" s="83">
        <f t="shared" si="2"/>
        <v>0</v>
      </c>
    </row>
    <row r="23" spans="1:11" ht="15" x14ac:dyDescent="0.2">
      <c r="A23" s="8">
        <v>7</v>
      </c>
      <c r="B23" s="22"/>
      <c r="C23" s="9" t="s">
        <v>24</v>
      </c>
      <c r="D23" s="23"/>
      <c r="E23" s="125"/>
      <c r="F23" s="91">
        <f t="shared" si="1"/>
        <v>0</v>
      </c>
      <c r="G23" s="21"/>
      <c r="H23" s="83">
        <f t="shared" si="2"/>
        <v>0</v>
      </c>
    </row>
    <row r="24" spans="1:11" ht="15" x14ac:dyDescent="0.2">
      <c r="A24" s="8">
        <v>8</v>
      </c>
      <c r="B24" s="22"/>
      <c r="C24" s="9" t="s">
        <v>24</v>
      </c>
      <c r="D24" s="23"/>
      <c r="E24" s="125"/>
      <c r="F24" s="91">
        <f t="shared" si="1"/>
        <v>0</v>
      </c>
      <c r="G24" s="21"/>
      <c r="H24" s="83">
        <f t="shared" si="2"/>
        <v>0</v>
      </c>
    </row>
    <row r="25" spans="1:11" ht="15" x14ac:dyDescent="0.2">
      <c r="A25" s="8">
        <v>9</v>
      </c>
      <c r="B25" s="22"/>
      <c r="C25" s="9" t="s">
        <v>24</v>
      </c>
      <c r="D25" s="23"/>
      <c r="E25" s="125"/>
      <c r="F25" s="91">
        <f t="shared" si="1"/>
        <v>0</v>
      </c>
      <c r="G25" s="21"/>
      <c r="H25" s="83">
        <f t="shared" si="2"/>
        <v>0</v>
      </c>
    </row>
    <row r="26" spans="1:11" ht="15" x14ac:dyDescent="0.2">
      <c r="A26" s="8">
        <v>10</v>
      </c>
      <c r="B26" s="22"/>
      <c r="C26" s="9" t="s">
        <v>24</v>
      </c>
      <c r="D26" s="23"/>
      <c r="E26" s="125"/>
      <c r="F26" s="91">
        <f t="shared" si="1"/>
        <v>0</v>
      </c>
      <c r="G26" s="21"/>
      <c r="H26" s="83">
        <f t="shared" si="2"/>
        <v>0</v>
      </c>
    </row>
    <row r="27" spans="1:11" ht="15" x14ac:dyDescent="0.2">
      <c r="A27" s="8">
        <v>11</v>
      </c>
      <c r="B27" s="22"/>
      <c r="C27" s="9" t="s">
        <v>24</v>
      </c>
      <c r="D27" s="23"/>
      <c r="E27" s="125"/>
      <c r="F27" s="91">
        <f t="shared" si="1"/>
        <v>0</v>
      </c>
      <c r="G27" s="21"/>
      <c r="H27" s="83">
        <f t="shared" si="2"/>
        <v>0</v>
      </c>
    </row>
    <row r="28" spans="1:11" ht="15" x14ac:dyDescent="0.2">
      <c r="A28" s="8">
        <v>12</v>
      </c>
      <c r="B28" s="22"/>
      <c r="C28" s="9" t="s">
        <v>24</v>
      </c>
      <c r="D28" s="23"/>
      <c r="E28" s="125"/>
      <c r="F28" s="91">
        <f t="shared" si="1"/>
        <v>0</v>
      </c>
      <c r="G28" s="21"/>
      <c r="H28" s="83">
        <f t="shared" si="2"/>
        <v>0</v>
      </c>
    </row>
    <row r="29" spans="1:11" ht="15" x14ac:dyDescent="0.2">
      <c r="A29" s="8">
        <v>13</v>
      </c>
      <c r="B29" s="22"/>
      <c r="C29" s="9" t="s">
        <v>24</v>
      </c>
      <c r="D29" s="23"/>
      <c r="E29" s="125"/>
      <c r="F29" s="91">
        <f t="shared" si="1"/>
        <v>0</v>
      </c>
      <c r="G29" s="21"/>
      <c r="H29" s="83">
        <f t="shared" si="2"/>
        <v>0</v>
      </c>
      <c r="K29" s="5"/>
    </row>
    <row r="30" spans="1:11" ht="15" x14ac:dyDescent="0.2">
      <c r="A30" s="8">
        <v>14</v>
      </c>
      <c r="B30" s="22"/>
      <c r="C30" s="9" t="s">
        <v>24</v>
      </c>
      <c r="D30" s="23"/>
      <c r="E30" s="125"/>
      <c r="F30" s="91">
        <f t="shared" si="1"/>
        <v>0</v>
      </c>
      <c r="G30" s="21"/>
      <c r="H30" s="83">
        <f t="shared" si="2"/>
        <v>0</v>
      </c>
    </row>
    <row r="31" spans="1:11" ht="15.75" thickBot="1" x14ac:dyDescent="0.25">
      <c r="A31" s="8">
        <v>15</v>
      </c>
      <c r="B31" s="121"/>
      <c r="C31" s="9" t="s">
        <v>24</v>
      </c>
      <c r="D31" s="122"/>
      <c r="E31" s="177"/>
      <c r="F31" s="91">
        <f t="shared" si="1"/>
        <v>0</v>
      </c>
      <c r="G31" s="21"/>
      <c r="H31" s="123">
        <f t="shared" si="2"/>
        <v>0</v>
      </c>
    </row>
    <row r="32" spans="1:11" ht="16.5" thickBot="1" x14ac:dyDescent="0.3">
      <c r="A32" s="8"/>
      <c r="B32" s="231" t="s">
        <v>155</v>
      </c>
      <c r="C32" s="232"/>
      <c r="D32" s="131" t="s">
        <v>157</v>
      </c>
      <c r="E32" s="131" t="s">
        <v>158</v>
      </c>
      <c r="F32" s="131" t="s">
        <v>17</v>
      </c>
      <c r="G32" s="131" t="s">
        <v>160</v>
      </c>
      <c r="H32" s="132" t="s">
        <v>159</v>
      </c>
    </row>
    <row r="33" spans="1:9" ht="15" x14ac:dyDescent="0.2">
      <c r="A33" s="8"/>
      <c r="B33" s="74" t="s">
        <v>156</v>
      </c>
      <c r="C33" s="68" t="s">
        <v>145</v>
      </c>
      <c r="D33" s="160">
        <v>15</v>
      </c>
      <c r="E33" s="161">
        <v>0.32</v>
      </c>
      <c r="F33" s="162">
        <v>20</v>
      </c>
      <c r="G33" s="72">
        <v>12</v>
      </c>
      <c r="H33" s="73">
        <f t="shared" ref="H33:H38" si="3">(D33+(D33*E33))*F33*G33</f>
        <v>4752</v>
      </c>
    </row>
    <row r="34" spans="1:9" ht="15" x14ac:dyDescent="0.2">
      <c r="A34" s="8">
        <v>16</v>
      </c>
      <c r="B34" s="22"/>
      <c r="C34" s="9" t="s">
        <v>24</v>
      </c>
      <c r="D34" s="124"/>
      <c r="E34" s="178"/>
      <c r="F34" s="127"/>
      <c r="G34" s="21"/>
      <c r="H34" s="126">
        <f t="shared" si="3"/>
        <v>0</v>
      </c>
      <c r="I34">
        <f t="shared" ref="I34:I38" si="4">F34*G34</f>
        <v>0</v>
      </c>
    </row>
    <row r="35" spans="1:9" ht="15" x14ac:dyDescent="0.2">
      <c r="A35" s="8">
        <v>17</v>
      </c>
      <c r="B35" s="22"/>
      <c r="C35" s="9" t="s">
        <v>24</v>
      </c>
      <c r="D35" s="124"/>
      <c r="E35" s="178"/>
      <c r="F35" s="127"/>
      <c r="G35" s="21"/>
      <c r="H35" s="126">
        <f t="shared" si="3"/>
        <v>0</v>
      </c>
      <c r="I35">
        <f t="shared" si="4"/>
        <v>0</v>
      </c>
    </row>
    <row r="36" spans="1:9" ht="15" x14ac:dyDescent="0.2">
      <c r="A36" s="8">
        <v>18</v>
      </c>
      <c r="B36" s="22"/>
      <c r="C36" s="9" t="s">
        <v>24</v>
      </c>
      <c r="D36" s="124"/>
      <c r="E36" s="178"/>
      <c r="F36" s="127"/>
      <c r="G36" s="21"/>
      <c r="H36" s="126">
        <f t="shared" si="3"/>
        <v>0</v>
      </c>
      <c r="I36">
        <f t="shared" si="4"/>
        <v>0</v>
      </c>
    </row>
    <row r="37" spans="1:9" ht="15" x14ac:dyDescent="0.2">
      <c r="A37" s="8">
        <v>19</v>
      </c>
      <c r="B37" s="22"/>
      <c r="C37" s="9" t="s">
        <v>24</v>
      </c>
      <c r="D37" s="124"/>
      <c r="E37" s="178"/>
      <c r="F37" s="127"/>
      <c r="G37" s="24"/>
      <c r="H37" s="126">
        <f t="shared" si="3"/>
        <v>0</v>
      </c>
      <c r="I37">
        <f t="shared" si="4"/>
        <v>0</v>
      </c>
    </row>
    <row r="38" spans="1:9" ht="15" x14ac:dyDescent="0.2">
      <c r="A38" s="8">
        <v>20</v>
      </c>
      <c r="B38" s="22"/>
      <c r="C38" s="9" t="s">
        <v>24</v>
      </c>
      <c r="D38" s="124"/>
      <c r="E38" s="178"/>
      <c r="F38" s="127"/>
      <c r="G38" s="24"/>
      <c r="H38" s="126">
        <f t="shared" si="3"/>
        <v>0</v>
      </c>
      <c r="I38">
        <f t="shared" si="4"/>
        <v>0</v>
      </c>
    </row>
    <row r="39" spans="1:9" ht="16.5" customHeight="1" x14ac:dyDescent="0.25">
      <c r="A39" s="8"/>
      <c r="B39" s="8"/>
      <c r="C39" s="8"/>
      <c r="D39" s="8"/>
      <c r="E39" s="13" t="s">
        <v>40</v>
      </c>
      <c r="F39" s="133">
        <f>SUM(F17:F31)/40+(SUM(I34:I38))/2080</f>
        <v>0</v>
      </c>
      <c r="G39" s="13" t="s">
        <v>1</v>
      </c>
      <c r="H39" s="40">
        <f>SUM(H17:H31)+SUM(H34:H38)</f>
        <v>0</v>
      </c>
    </row>
    <row r="40" spans="1:9" ht="16.5" customHeight="1" x14ac:dyDescent="0.25">
      <c r="A40" s="8"/>
      <c r="B40" s="8"/>
      <c r="C40" s="8"/>
      <c r="D40" s="8"/>
      <c r="E40" s="13" t="s">
        <v>146</v>
      </c>
      <c r="F40" s="133">
        <f>(SUMIF(C17:C31,"Career Coach",F17:F31))/40+(SUMIF(C34:C38,"Career Coach",I34:I38)/2080)</f>
        <v>0</v>
      </c>
      <c r="G40" s="13"/>
      <c r="H40" s="26"/>
    </row>
    <row r="41" spans="1:9" ht="16.5" customHeight="1" x14ac:dyDescent="0.25">
      <c r="A41" s="8"/>
      <c r="B41" s="8"/>
      <c r="C41" s="8"/>
      <c r="D41" s="8"/>
      <c r="E41" s="13" t="s">
        <v>147</v>
      </c>
      <c r="F41" s="133">
        <f>(SUMIF(C17:C31,"Job Developer",F17:F31))/40+(SUMIF(C34:C38,"Job Developer",I34:I38)/2080)</f>
        <v>0</v>
      </c>
      <c r="G41" s="13"/>
      <c r="H41" s="26"/>
    </row>
    <row r="42" spans="1:9" ht="16.5" customHeight="1" x14ac:dyDescent="0.25">
      <c r="A42" s="8"/>
      <c r="B42" s="8"/>
      <c r="C42" s="8"/>
      <c r="D42" s="8"/>
      <c r="E42" s="13"/>
      <c r="F42" s="13"/>
      <c r="G42" s="13"/>
      <c r="H42" s="26"/>
    </row>
    <row r="43" spans="1:9" ht="16.5" customHeight="1" x14ac:dyDescent="0.25">
      <c r="A43" s="8"/>
      <c r="B43" s="8"/>
      <c r="C43" s="8"/>
      <c r="D43" s="8"/>
      <c r="E43" s="13" t="s">
        <v>64</v>
      </c>
      <c r="F43" s="163" t="s">
        <v>191</v>
      </c>
      <c r="G43" s="13"/>
      <c r="H43" s="26"/>
    </row>
    <row r="44" spans="1:9" ht="15" x14ac:dyDescent="0.2">
      <c r="A44" s="8"/>
      <c r="B44" s="8"/>
      <c r="C44" s="8"/>
      <c r="D44" s="8"/>
      <c r="E44" s="8"/>
      <c r="F44" s="8"/>
      <c r="G44" s="8"/>
      <c r="H44" s="8"/>
    </row>
    <row r="45" spans="1:9" ht="15.75" x14ac:dyDescent="0.25">
      <c r="A45" s="8"/>
      <c r="B45" s="25" t="s">
        <v>97</v>
      </c>
      <c r="C45" s="25"/>
      <c r="D45" s="8"/>
      <c r="E45" s="8"/>
      <c r="F45" s="8"/>
      <c r="G45" s="8"/>
      <c r="H45" s="8"/>
    </row>
    <row r="46" spans="1:9" ht="15" x14ac:dyDescent="0.2">
      <c r="A46" s="8">
        <v>1</v>
      </c>
      <c r="B46" s="228"/>
      <c r="C46" s="228"/>
      <c r="D46" s="228"/>
      <c r="E46" s="228"/>
      <c r="F46" s="228"/>
      <c r="G46" s="228"/>
      <c r="H46" s="228"/>
    </row>
    <row r="47" spans="1:9" ht="15" x14ac:dyDescent="0.2">
      <c r="A47" s="8">
        <v>2</v>
      </c>
      <c r="B47" s="228"/>
      <c r="C47" s="228"/>
      <c r="D47" s="228"/>
      <c r="E47" s="228"/>
      <c r="F47" s="228"/>
      <c r="G47" s="228"/>
      <c r="H47" s="228"/>
    </row>
    <row r="48" spans="1:9" ht="15" x14ac:dyDescent="0.2">
      <c r="A48" s="8">
        <v>3</v>
      </c>
      <c r="B48" s="228"/>
      <c r="C48" s="228"/>
      <c r="D48" s="228"/>
      <c r="E48" s="228"/>
      <c r="F48" s="228"/>
      <c r="G48" s="228"/>
      <c r="H48" s="228"/>
    </row>
    <row r="49" spans="1:8" ht="15" x14ac:dyDescent="0.2">
      <c r="A49" s="8">
        <v>4</v>
      </c>
      <c r="B49" s="228"/>
      <c r="C49" s="228"/>
      <c r="D49" s="228"/>
      <c r="E49" s="228"/>
      <c r="F49" s="228"/>
      <c r="G49" s="228"/>
      <c r="H49" s="228"/>
    </row>
    <row r="50" spans="1:8" ht="15" x14ac:dyDescent="0.2">
      <c r="A50" s="8">
        <v>5</v>
      </c>
      <c r="B50" s="228"/>
      <c r="C50" s="228"/>
      <c r="D50" s="228"/>
      <c r="E50" s="228"/>
      <c r="F50" s="228"/>
      <c r="G50" s="228"/>
      <c r="H50" s="228"/>
    </row>
    <row r="51" spans="1:8" ht="15" x14ac:dyDescent="0.2">
      <c r="A51" s="8">
        <v>6</v>
      </c>
      <c r="B51" s="228"/>
      <c r="C51" s="228"/>
      <c r="D51" s="228"/>
      <c r="E51" s="228"/>
      <c r="F51" s="228"/>
      <c r="G51" s="228"/>
      <c r="H51" s="228"/>
    </row>
    <row r="52" spans="1:8" ht="15" x14ac:dyDescent="0.2">
      <c r="A52" s="8">
        <v>7</v>
      </c>
      <c r="B52" s="228"/>
      <c r="C52" s="228"/>
      <c r="D52" s="228"/>
      <c r="E52" s="228"/>
      <c r="F52" s="228"/>
      <c r="G52" s="228"/>
      <c r="H52" s="228"/>
    </row>
    <row r="53" spans="1:8" ht="15" x14ac:dyDescent="0.2">
      <c r="A53" s="8">
        <v>8</v>
      </c>
      <c r="B53" s="228"/>
      <c r="C53" s="228"/>
      <c r="D53" s="228"/>
      <c r="E53" s="228"/>
      <c r="F53" s="228"/>
      <c r="G53" s="228"/>
      <c r="H53" s="228"/>
    </row>
    <row r="54" spans="1:8" ht="15" x14ac:dyDescent="0.2">
      <c r="A54" s="8">
        <v>9</v>
      </c>
      <c r="B54" s="228"/>
      <c r="C54" s="228"/>
      <c r="D54" s="228"/>
      <c r="E54" s="228"/>
      <c r="F54" s="228"/>
      <c r="G54" s="228"/>
      <c r="H54" s="228"/>
    </row>
    <row r="55" spans="1:8" ht="15" x14ac:dyDescent="0.2">
      <c r="A55" s="8">
        <v>10</v>
      </c>
      <c r="B55" s="228"/>
      <c r="C55" s="228"/>
      <c r="D55" s="228"/>
      <c r="E55" s="228"/>
      <c r="F55" s="228"/>
      <c r="G55" s="228"/>
      <c r="H55" s="228"/>
    </row>
    <row r="56" spans="1:8" ht="15" x14ac:dyDescent="0.2">
      <c r="A56" s="8">
        <v>11</v>
      </c>
      <c r="B56" s="228"/>
      <c r="C56" s="228"/>
      <c r="D56" s="228"/>
      <c r="E56" s="228"/>
      <c r="F56" s="228"/>
      <c r="G56" s="228"/>
      <c r="H56" s="228"/>
    </row>
    <row r="57" spans="1:8" ht="15" x14ac:dyDescent="0.2">
      <c r="A57" s="8">
        <v>12</v>
      </c>
      <c r="B57" s="228"/>
      <c r="C57" s="228"/>
      <c r="D57" s="228"/>
      <c r="E57" s="228"/>
      <c r="F57" s="228"/>
      <c r="G57" s="228"/>
      <c r="H57" s="228"/>
    </row>
    <row r="58" spans="1:8" ht="15" x14ac:dyDescent="0.2">
      <c r="A58" s="8">
        <v>13</v>
      </c>
      <c r="B58" s="228"/>
      <c r="C58" s="228"/>
      <c r="D58" s="228"/>
      <c r="E58" s="228"/>
      <c r="F58" s="228"/>
      <c r="G58" s="228"/>
      <c r="H58" s="228"/>
    </row>
    <row r="59" spans="1:8" ht="15" x14ac:dyDescent="0.2">
      <c r="A59" s="8">
        <v>14</v>
      </c>
      <c r="B59" s="228"/>
      <c r="C59" s="228"/>
      <c r="D59" s="228"/>
      <c r="E59" s="228"/>
      <c r="F59" s="228"/>
      <c r="G59" s="228"/>
      <c r="H59" s="228"/>
    </row>
    <row r="60" spans="1:8" ht="15" x14ac:dyDescent="0.2">
      <c r="A60" s="8">
        <v>15</v>
      </c>
      <c r="B60" s="228"/>
      <c r="C60" s="228"/>
      <c r="D60" s="228"/>
      <c r="E60" s="228"/>
      <c r="F60" s="228"/>
      <c r="G60" s="228"/>
      <c r="H60" s="228"/>
    </row>
    <row r="61" spans="1:8" ht="15" x14ac:dyDescent="0.2">
      <c r="A61" s="8">
        <v>16</v>
      </c>
      <c r="B61" s="227"/>
      <c r="C61" s="227"/>
      <c r="D61" s="227"/>
      <c r="E61" s="227"/>
      <c r="F61" s="227"/>
      <c r="G61" s="227"/>
      <c r="H61" s="227"/>
    </row>
    <row r="62" spans="1:8" ht="15" x14ac:dyDescent="0.2">
      <c r="A62" s="8">
        <v>17</v>
      </c>
      <c r="B62" s="227"/>
      <c r="C62" s="227"/>
      <c r="D62" s="227"/>
      <c r="E62" s="227"/>
      <c r="F62" s="227"/>
      <c r="G62" s="227"/>
      <c r="H62" s="227"/>
    </row>
    <row r="63" spans="1:8" ht="15" x14ac:dyDescent="0.2">
      <c r="A63" s="8">
        <v>18</v>
      </c>
      <c r="B63" s="227"/>
      <c r="C63" s="227"/>
      <c r="D63" s="227"/>
      <c r="E63" s="227"/>
      <c r="F63" s="227"/>
      <c r="G63" s="227"/>
      <c r="H63" s="227"/>
    </row>
    <row r="64" spans="1:8" ht="15" x14ac:dyDescent="0.2">
      <c r="A64" s="8">
        <v>19</v>
      </c>
      <c r="B64" s="227"/>
      <c r="C64" s="227"/>
      <c r="D64" s="227"/>
      <c r="E64" s="227"/>
      <c r="F64" s="227"/>
      <c r="G64" s="227"/>
      <c r="H64" s="227"/>
    </row>
    <row r="65" spans="1:8" ht="15" x14ac:dyDescent="0.2">
      <c r="A65" s="8">
        <v>20</v>
      </c>
      <c r="B65" s="227"/>
      <c r="C65" s="227"/>
      <c r="D65" s="227"/>
      <c r="E65" s="227"/>
      <c r="F65" s="227"/>
      <c r="G65" s="227"/>
      <c r="H65" s="227"/>
    </row>
    <row r="66" spans="1:8" x14ac:dyDescent="0.2">
      <c r="B66" s="227"/>
      <c r="C66" s="227"/>
      <c r="D66" s="227"/>
      <c r="E66" s="227"/>
      <c r="F66" s="227"/>
      <c r="G66" s="227"/>
      <c r="H66" s="227"/>
    </row>
    <row r="95" spans="2:2" hidden="1" x14ac:dyDescent="0.2">
      <c r="B95" s="5" t="s">
        <v>24</v>
      </c>
    </row>
    <row r="96" spans="2:2" hidden="1" x14ac:dyDescent="0.2">
      <c r="B96" s="5" t="s">
        <v>144</v>
      </c>
    </row>
    <row r="97" spans="2:2" hidden="1" x14ac:dyDescent="0.2">
      <c r="B97" s="5" t="s">
        <v>145</v>
      </c>
    </row>
    <row r="98" spans="2:2" hidden="1" x14ac:dyDescent="0.2">
      <c r="B98" s="147" t="s">
        <v>179</v>
      </c>
    </row>
    <row r="115" spans="2:2" x14ac:dyDescent="0.2">
      <c r="B115" s="5"/>
    </row>
    <row r="116" spans="2:2" x14ac:dyDescent="0.2">
      <c r="B116" s="5"/>
    </row>
  </sheetData>
  <sheetProtection algorithmName="SHA-512" hashValue="ELSdPLsdKqNHl5ov9M/dxIiYelliD6QUUp/JUmpRdbFx/q6741hNE/Xby62nu6+LJGi8PZSMINXmFd9RX1L0rw==" saltValue="k3rNE6JTg4iYJzjWDh13/w==" spinCount="100000" sheet="1" formatCells="0" formatColumns="0" formatRows="0" insertRows="0" deleteRows="0" sort="0"/>
  <mergeCells count="23">
    <mergeCell ref="B65:H65"/>
    <mergeCell ref="B56:H56"/>
    <mergeCell ref="B46:H46"/>
    <mergeCell ref="B47:H47"/>
    <mergeCell ref="B48:H48"/>
    <mergeCell ref="B49:H49"/>
    <mergeCell ref="B50:H50"/>
    <mergeCell ref="D13:G13"/>
    <mergeCell ref="B66:H66"/>
    <mergeCell ref="B61:H61"/>
    <mergeCell ref="B62:H62"/>
    <mergeCell ref="B63:H63"/>
    <mergeCell ref="B64:H64"/>
    <mergeCell ref="B51:H51"/>
    <mergeCell ref="B52:H52"/>
    <mergeCell ref="B53:H53"/>
    <mergeCell ref="B54:H54"/>
    <mergeCell ref="B55:H55"/>
    <mergeCell ref="B32:C32"/>
    <mergeCell ref="B57:H57"/>
    <mergeCell ref="B58:H58"/>
    <mergeCell ref="B59:H59"/>
    <mergeCell ref="B60:H60"/>
  </mergeCells>
  <phoneticPr fontId="0" type="noConversion"/>
  <dataValidations disablePrompts="1" count="2">
    <dataValidation type="list" allowBlank="1" showInputMessage="1" showErrorMessage="1" sqref="C33">
      <formula1>$B$95:$B$97</formula1>
    </dataValidation>
    <dataValidation type="list" allowBlank="1" showInputMessage="1" showErrorMessage="1" sqref="C15:C31 C34:C38">
      <formula1>$B$95:$B$98</formula1>
    </dataValidation>
  </dataValidations>
  <pageMargins left="0.75" right="0.75" top="1" bottom="1" header="0.5" footer="0.5"/>
  <pageSetup scale="62" orientation="portrait" r:id="rId1"/>
  <headerFooter alignWithMargins="0">
    <oddFooter>&amp;L&amp;A&amp;C&amp;F&amp;R5 of 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0"/>
  <sheetViews>
    <sheetView zoomScaleNormal="100" workbookViewId="0">
      <selection activeCell="B3" sqref="B3"/>
    </sheetView>
  </sheetViews>
  <sheetFormatPr defaultRowHeight="12.75" x14ac:dyDescent="0.2"/>
  <cols>
    <col min="1" max="1" width="4.42578125" bestFit="1" customWidth="1"/>
    <col min="2" max="2" width="36" customWidth="1"/>
    <col min="3" max="3" width="18.42578125" customWidth="1"/>
    <col min="4" max="4" width="12.28515625" customWidth="1"/>
    <col min="5" max="5" width="23.5703125" customWidth="1"/>
  </cols>
  <sheetData>
    <row r="1" spans="1:5" ht="18" x14ac:dyDescent="0.25">
      <c r="B1" s="1" t="s">
        <v>47</v>
      </c>
    </row>
    <row r="2" spans="1:5" ht="18.75" thickBot="1" x14ac:dyDescent="0.3">
      <c r="B2" s="1"/>
    </row>
    <row r="3" spans="1:5" s="8" customFormat="1" ht="15.75" x14ac:dyDescent="0.25">
      <c r="B3" s="14"/>
      <c r="C3" s="225" t="s">
        <v>0</v>
      </c>
      <c r="D3" s="225"/>
      <c r="E3" s="15" t="s">
        <v>1</v>
      </c>
    </row>
    <row r="4" spans="1:5" s="8" customFormat="1" ht="16.5" thickBot="1" x14ac:dyDescent="0.3">
      <c r="B4" s="29" t="s">
        <v>44</v>
      </c>
      <c r="C4" s="30" t="s">
        <v>41</v>
      </c>
      <c r="D4" s="17" t="s">
        <v>4</v>
      </c>
      <c r="E4" s="18" t="s">
        <v>19</v>
      </c>
    </row>
    <row r="5" spans="1:5" s="8" customFormat="1" ht="15" x14ac:dyDescent="0.2">
      <c r="B5" s="74" t="str">
        <f>'C. Prog Personnel'!B15</f>
        <v>Sample: Jane Doe, Career Coach</v>
      </c>
      <c r="C5" s="75">
        <f>'C. Prog Personnel'!H15</f>
        <v>20000</v>
      </c>
      <c r="D5" s="76">
        <v>0.15</v>
      </c>
      <c r="E5" s="73">
        <f>C5*D5</f>
        <v>3000</v>
      </c>
    </row>
    <row r="6" spans="1:5" s="8" customFormat="1" ht="15" x14ac:dyDescent="0.2">
      <c r="B6" s="74" t="str">
        <f>'C. Prog Personnel'!B16</f>
        <v>Sample: Jane Doe, Job Developer</v>
      </c>
      <c r="C6" s="75">
        <f>'C. Prog Personnel'!H16</f>
        <v>20000</v>
      </c>
      <c r="D6" s="70">
        <v>0.15</v>
      </c>
      <c r="E6" s="73">
        <f>C6*D6</f>
        <v>3000</v>
      </c>
    </row>
    <row r="7" spans="1:5" s="8" customFormat="1" ht="15" x14ac:dyDescent="0.2">
      <c r="A7" s="8">
        <v>1</v>
      </c>
      <c r="B7" s="90">
        <f>'C. Prog Personnel'!B17</f>
        <v>0</v>
      </c>
      <c r="C7" s="20">
        <f>'C. Prog Personnel'!H17</f>
        <v>0</v>
      </c>
      <c r="D7" s="179">
        <v>0.12</v>
      </c>
      <c r="E7" s="83">
        <f>ROUND(C7*D7,0)</f>
        <v>0</v>
      </c>
    </row>
    <row r="8" spans="1:5" s="8" customFormat="1" ht="15" x14ac:dyDescent="0.2">
      <c r="A8" s="8">
        <v>2</v>
      </c>
      <c r="B8" s="90">
        <f>'C. Prog Personnel'!B18</f>
        <v>0</v>
      </c>
      <c r="C8" s="20">
        <f>'C. Prog Personnel'!H18</f>
        <v>0</v>
      </c>
      <c r="D8" s="179">
        <v>0.12</v>
      </c>
      <c r="E8" s="83">
        <f t="shared" ref="E8:E21" si="0">ROUND(C8*D8,0)</f>
        <v>0</v>
      </c>
    </row>
    <row r="9" spans="1:5" s="8" customFormat="1" ht="15" x14ac:dyDescent="0.2">
      <c r="A9" s="8">
        <v>3</v>
      </c>
      <c r="B9" s="90">
        <f>'C. Prog Personnel'!B19</f>
        <v>0</v>
      </c>
      <c r="C9" s="20">
        <f>'C. Prog Personnel'!H19</f>
        <v>0</v>
      </c>
      <c r="D9" s="179">
        <v>0.12</v>
      </c>
      <c r="E9" s="83">
        <f t="shared" si="0"/>
        <v>0</v>
      </c>
    </row>
    <row r="10" spans="1:5" s="8" customFormat="1" ht="15" x14ac:dyDescent="0.2">
      <c r="A10" s="8">
        <v>4</v>
      </c>
      <c r="B10" s="90">
        <f>'C. Prog Personnel'!B20</f>
        <v>0</v>
      </c>
      <c r="C10" s="20">
        <f>'C. Prog Personnel'!H20</f>
        <v>0</v>
      </c>
      <c r="D10" s="179">
        <v>0.12</v>
      </c>
      <c r="E10" s="83">
        <f t="shared" si="0"/>
        <v>0</v>
      </c>
    </row>
    <row r="11" spans="1:5" s="8" customFormat="1" ht="15" x14ac:dyDescent="0.2">
      <c r="A11" s="8">
        <v>5</v>
      </c>
      <c r="B11" s="90">
        <f>'C. Prog Personnel'!B21</f>
        <v>0</v>
      </c>
      <c r="C11" s="20">
        <f>'C. Prog Personnel'!H21</f>
        <v>0</v>
      </c>
      <c r="D11" s="179">
        <v>0.12</v>
      </c>
      <c r="E11" s="83">
        <f t="shared" si="0"/>
        <v>0</v>
      </c>
    </row>
    <row r="12" spans="1:5" s="8" customFormat="1" ht="15" x14ac:dyDescent="0.2">
      <c r="A12" s="8">
        <v>6</v>
      </c>
      <c r="B12" s="90">
        <f>'C. Prog Personnel'!B22</f>
        <v>0</v>
      </c>
      <c r="C12" s="20">
        <f>'C. Prog Personnel'!H22</f>
        <v>0</v>
      </c>
      <c r="D12" s="179">
        <v>0.12</v>
      </c>
      <c r="E12" s="83">
        <f t="shared" si="0"/>
        <v>0</v>
      </c>
    </row>
    <row r="13" spans="1:5" s="8" customFormat="1" ht="15" x14ac:dyDescent="0.2">
      <c r="A13" s="8">
        <v>7</v>
      </c>
      <c r="B13" s="90">
        <f>'C. Prog Personnel'!B23</f>
        <v>0</v>
      </c>
      <c r="C13" s="20">
        <f>'C. Prog Personnel'!H23</f>
        <v>0</v>
      </c>
      <c r="D13" s="179">
        <v>0.12</v>
      </c>
      <c r="E13" s="83">
        <f t="shared" si="0"/>
        <v>0</v>
      </c>
    </row>
    <row r="14" spans="1:5" s="8" customFormat="1" ht="15" x14ac:dyDescent="0.2">
      <c r="A14" s="8">
        <v>8</v>
      </c>
      <c r="B14" s="90">
        <f>'C. Prog Personnel'!B24</f>
        <v>0</v>
      </c>
      <c r="C14" s="20">
        <f>'C. Prog Personnel'!H24</f>
        <v>0</v>
      </c>
      <c r="D14" s="179">
        <v>0.12</v>
      </c>
      <c r="E14" s="83">
        <f t="shared" si="0"/>
        <v>0</v>
      </c>
    </row>
    <row r="15" spans="1:5" s="8" customFormat="1" ht="15" x14ac:dyDescent="0.2">
      <c r="A15" s="8">
        <v>9</v>
      </c>
      <c r="B15" s="90">
        <f>'C. Prog Personnel'!B25</f>
        <v>0</v>
      </c>
      <c r="C15" s="20">
        <f>'C. Prog Personnel'!H25</f>
        <v>0</v>
      </c>
      <c r="D15" s="179">
        <v>0.12</v>
      </c>
      <c r="E15" s="83">
        <f t="shared" si="0"/>
        <v>0</v>
      </c>
    </row>
    <row r="16" spans="1:5" s="8" customFormat="1" ht="15" x14ac:dyDescent="0.2">
      <c r="A16" s="8">
        <v>10</v>
      </c>
      <c r="B16" s="90">
        <f>'C. Prog Personnel'!B26</f>
        <v>0</v>
      </c>
      <c r="C16" s="20">
        <f>'C. Prog Personnel'!H26</f>
        <v>0</v>
      </c>
      <c r="D16" s="179">
        <v>0.12</v>
      </c>
      <c r="E16" s="83">
        <f t="shared" si="0"/>
        <v>0</v>
      </c>
    </row>
    <row r="17" spans="1:5" s="8" customFormat="1" ht="15" x14ac:dyDescent="0.2">
      <c r="A17" s="8">
        <v>11</v>
      </c>
      <c r="B17" s="90">
        <f>'C. Prog Personnel'!B27</f>
        <v>0</v>
      </c>
      <c r="C17" s="20">
        <f>'C. Prog Personnel'!H27</f>
        <v>0</v>
      </c>
      <c r="D17" s="179">
        <v>0.12</v>
      </c>
      <c r="E17" s="83">
        <f t="shared" si="0"/>
        <v>0</v>
      </c>
    </row>
    <row r="18" spans="1:5" s="8" customFormat="1" ht="15" x14ac:dyDescent="0.2">
      <c r="A18" s="8">
        <v>12</v>
      </c>
      <c r="B18" s="90">
        <f>'C. Prog Personnel'!B28</f>
        <v>0</v>
      </c>
      <c r="C18" s="20">
        <f>'C. Prog Personnel'!H28</f>
        <v>0</v>
      </c>
      <c r="D18" s="179">
        <v>0.12</v>
      </c>
      <c r="E18" s="83">
        <f t="shared" si="0"/>
        <v>0</v>
      </c>
    </row>
    <row r="19" spans="1:5" s="8" customFormat="1" ht="15" x14ac:dyDescent="0.2">
      <c r="A19" s="8">
        <v>13</v>
      </c>
      <c r="B19" s="90">
        <f>'C. Prog Personnel'!B29</f>
        <v>0</v>
      </c>
      <c r="C19" s="20">
        <f>'C. Prog Personnel'!H29</f>
        <v>0</v>
      </c>
      <c r="D19" s="179">
        <v>0.12</v>
      </c>
      <c r="E19" s="83">
        <f t="shared" si="0"/>
        <v>0</v>
      </c>
    </row>
    <row r="20" spans="1:5" s="8" customFormat="1" ht="15" x14ac:dyDescent="0.2">
      <c r="A20" s="8">
        <v>14</v>
      </c>
      <c r="B20" s="90">
        <f>'C. Prog Personnel'!B30</f>
        <v>0</v>
      </c>
      <c r="C20" s="20">
        <f>'C. Prog Personnel'!H30</f>
        <v>0</v>
      </c>
      <c r="D20" s="179">
        <v>0.12</v>
      </c>
      <c r="E20" s="83">
        <f t="shared" si="0"/>
        <v>0</v>
      </c>
    </row>
    <row r="21" spans="1:5" s="8" customFormat="1" ht="15" x14ac:dyDescent="0.2">
      <c r="A21" s="8">
        <v>15</v>
      </c>
      <c r="B21" s="90">
        <f>'C. Prog Personnel'!B31</f>
        <v>0</v>
      </c>
      <c r="C21" s="20">
        <f>'C. Prog Personnel'!H31</f>
        <v>0</v>
      </c>
      <c r="D21" s="179">
        <v>0.12</v>
      </c>
      <c r="E21" s="83">
        <f t="shared" si="0"/>
        <v>0</v>
      </c>
    </row>
    <row r="22" spans="1:5" s="8" customFormat="1" ht="16.5" customHeight="1" x14ac:dyDescent="0.25">
      <c r="B22" s="82" t="s">
        <v>101</v>
      </c>
      <c r="C22" s="92">
        <f>SUM('C. Prog Personnel'!H17:H31)-SUM(C7:C21)</f>
        <v>0</v>
      </c>
      <c r="D22" s="13" t="s">
        <v>1</v>
      </c>
      <c r="E22" s="40">
        <f>SUM(E7:E21)</f>
        <v>0</v>
      </c>
    </row>
    <row r="23" spans="1:5" s="8" customFormat="1" ht="15" x14ac:dyDescent="0.2"/>
    <row r="24" spans="1:5" s="8" customFormat="1" ht="15.75" x14ac:dyDescent="0.25">
      <c r="B24" s="25" t="s">
        <v>97</v>
      </c>
    </row>
    <row r="25" spans="1:5" s="8" customFormat="1" ht="15" x14ac:dyDescent="0.2">
      <c r="A25" s="8">
        <v>1</v>
      </c>
      <c r="B25" s="228"/>
      <c r="C25" s="228"/>
      <c r="D25" s="228"/>
      <c r="E25" s="228"/>
    </row>
    <row r="26" spans="1:5" s="8" customFormat="1" ht="15" x14ac:dyDescent="0.2">
      <c r="A26" s="8">
        <v>2</v>
      </c>
      <c r="B26" s="228"/>
      <c r="C26" s="228"/>
      <c r="D26" s="228"/>
      <c r="E26" s="228"/>
    </row>
    <row r="27" spans="1:5" s="8" customFormat="1" ht="15" x14ac:dyDescent="0.2">
      <c r="A27" s="8">
        <v>3</v>
      </c>
      <c r="B27" s="228"/>
      <c r="C27" s="228"/>
      <c r="D27" s="228"/>
      <c r="E27" s="228"/>
    </row>
    <row r="28" spans="1:5" s="8" customFormat="1" ht="15" x14ac:dyDescent="0.2">
      <c r="A28" s="8">
        <v>4</v>
      </c>
      <c r="B28" s="228"/>
      <c r="C28" s="228"/>
      <c r="D28" s="228"/>
      <c r="E28" s="228"/>
    </row>
    <row r="29" spans="1:5" s="8" customFormat="1" ht="15" x14ac:dyDescent="0.2">
      <c r="A29" s="8">
        <v>5</v>
      </c>
      <c r="B29" s="228"/>
      <c r="C29" s="228"/>
      <c r="D29" s="228"/>
      <c r="E29" s="228"/>
    </row>
    <row r="30" spans="1:5" s="8" customFormat="1" ht="15" x14ac:dyDescent="0.2">
      <c r="A30" s="8">
        <v>6</v>
      </c>
      <c r="B30" s="228"/>
      <c r="C30" s="228"/>
      <c r="D30" s="228"/>
      <c r="E30" s="228"/>
    </row>
    <row r="31" spans="1:5" s="8" customFormat="1" ht="15" x14ac:dyDescent="0.2">
      <c r="A31" s="8">
        <v>7</v>
      </c>
      <c r="B31" s="228"/>
      <c r="C31" s="228"/>
      <c r="D31" s="228"/>
      <c r="E31" s="228"/>
    </row>
    <row r="32" spans="1:5" s="8" customFormat="1" ht="15" x14ac:dyDescent="0.2">
      <c r="A32" s="8">
        <v>8</v>
      </c>
      <c r="B32" s="228"/>
      <c r="C32" s="228"/>
      <c r="D32" s="228"/>
      <c r="E32" s="228"/>
    </row>
    <row r="33" spans="1:5" s="8" customFormat="1" ht="15" x14ac:dyDescent="0.2">
      <c r="A33" s="8">
        <v>9</v>
      </c>
      <c r="B33" s="228"/>
      <c r="C33" s="228"/>
      <c r="D33" s="228"/>
      <c r="E33" s="228"/>
    </row>
    <row r="34" spans="1:5" s="8" customFormat="1" ht="15" x14ac:dyDescent="0.2">
      <c r="A34" s="8">
        <v>10</v>
      </c>
      <c r="B34" s="228"/>
      <c r="C34" s="228"/>
      <c r="D34" s="228"/>
      <c r="E34" s="228"/>
    </row>
    <row r="35" spans="1:5" s="8" customFormat="1" ht="15" x14ac:dyDescent="0.2">
      <c r="A35" s="8">
        <v>11</v>
      </c>
      <c r="B35" s="228"/>
      <c r="C35" s="228"/>
      <c r="D35" s="228"/>
      <c r="E35" s="228"/>
    </row>
    <row r="36" spans="1:5" s="8" customFormat="1" ht="15" x14ac:dyDescent="0.2">
      <c r="A36" s="8">
        <v>12</v>
      </c>
      <c r="B36" s="228"/>
      <c r="C36" s="228"/>
      <c r="D36" s="228"/>
      <c r="E36" s="228"/>
    </row>
    <row r="37" spans="1:5" s="8" customFormat="1" ht="15" x14ac:dyDescent="0.2">
      <c r="A37" s="8">
        <v>13</v>
      </c>
      <c r="B37" s="228"/>
      <c r="C37" s="228"/>
      <c r="D37" s="228"/>
      <c r="E37" s="228"/>
    </row>
    <row r="38" spans="1:5" s="8" customFormat="1" ht="15" x14ac:dyDescent="0.2">
      <c r="A38" s="8">
        <v>14</v>
      </c>
      <c r="B38" s="228"/>
      <c r="C38" s="228"/>
      <c r="D38" s="228"/>
      <c r="E38" s="228"/>
    </row>
    <row r="39" spans="1:5" s="8" customFormat="1" ht="15" x14ac:dyDescent="0.2">
      <c r="A39" s="8">
        <v>15</v>
      </c>
      <c r="B39" s="206"/>
      <c r="C39" s="206"/>
      <c r="D39" s="206"/>
      <c r="E39" s="206"/>
    </row>
    <row r="40" spans="1:5" x14ac:dyDescent="0.2">
      <c r="B40" s="227"/>
      <c r="C40" s="227"/>
      <c r="D40" s="227"/>
      <c r="E40" s="227"/>
    </row>
  </sheetData>
  <sheetProtection algorithmName="SHA-512" hashValue="LFRHl2PUPUSaX2NRn/3AyIWhlVADALdtchbDN//zV0bKeExB9RfJINq1wx3Z0MFhiKe9CKGpEsDxexNWt0uuoA==" saltValue="OPsCziWo2Uzp2Aw8ASXjGQ==" spinCount="100000" sheet="1" formatCells="0" formatColumns="0" formatRows="0" insertRows="0" deleteRows="0" sort="0"/>
  <mergeCells count="16">
    <mergeCell ref="B40:E40"/>
    <mergeCell ref="B34:E34"/>
    <mergeCell ref="B35:E35"/>
    <mergeCell ref="B36:E36"/>
    <mergeCell ref="B37:E37"/>
    <mergeCell ref="B38:E38"/>
    <mergeCell ref="B29:E29"/>
    <mergeCell ref="B30:E30"/>
    <mergeCell ref="B31:E31"/>
    <mergeCell ref="B32:E32"/>
    <mergeCell ref="B33:E33"/>
    <mergeCell ref="C3:D3"/>
    <mergeCell ref="B25:E25"/>
    <mergeCell ref="B26:E26"/>
    <mergeCell ref="B27:E27"/>
    <mergeCell ref="B28:E28"/>
  </mergeCells>
  <phoneticPr fontId="0" type="noConversion"/>
  <pageMargins left="0.75" right="0.75" top="1" bottom="1" header="0.5" footer="0.5"/>
  <pageSetup scale="96" orientation="portrait" r:id="rId1"/>
  <headerFooter alignWithMargins="0">
    <oddFooter>&amp;L&amp;A&amp;C&amp;F&amp;R6 of 13</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6"/>
  <sheetViews>
    <sheetView zoomScaleNormal="100" workbookViewId="0">
      <selection activeCell="B3" sqref="B3"/>
    </sheetView>
  </sheetViews>
  <sheetFormatPr defaultRowHeight="12.75" x14ac:dyDescent="0.2"/>
  <cols>
    <col min="1" max="1" width="3.85546875" bestFit="1" customWidth="1"/>
    <col min="2" max="2" width="36" customWidth="1"/>
    <col min="3" max="3" width="19.85546875" customWidth="1"/>
    <col min="4" max="4" width="15.5703125" bestFit="1" customWidth="1"/>
    <col min="5" max="5" width="13.85546875" customWidth="1"/>
    <col min="6" max="6" width="16.42578125" customWidth="1"/>
  </cols>
  <sheetData>
    <row r="1" spans="1:6" ht="18" x14ac:dyDescent="0.25">
      <c r="B1" s="1" t="s">
        <v>48</v>
      </c>
      <c r="C1" s="1"/>
    </row>
    <row r="2" spans="1:6" s="8" customFormat="1" ht="15.75" thickBot="1" x14ac:dyDescent="0.25"/>
    <row r="3" spans="1:6" s="8" customFormat="1" ht="15.75" x14ac:dyDescent="0.25">
      <c r="B3" s="14"/>
      <c r="C3" s="32"/>
      <c r="D3" s="225" t="s">
        <v>0</v>
      </c>
      <c r="E3" s="225"/>
      <c r="F3" s="15" t="s">
        <v>1</v>
      </c>
    </row>
    <row r="4" spans="1:6" s="8" customFormat="1" ht="15.75" customHeight="1" thickBot="1" x14ac:dyDescent="0.3">
      <c r="B4" s="16" t="s">
        <v>20</v>
      </c>
      <c r="C4" s="33" t="s">
        <v>5</v>
      </c>
      <c r="D4" s="30" t="s">
        <v>6</v>
      </c>
      <c r="E4" s="30" t="s">
        <v>7</v>
      </c>
      <c r="F4" s="18" t="s">
        <v>19</v>
      </c>
    </row>
    <row r="5" spans="1:6" s="8" customFormat="1" ht="15.75" customHeight="1" x14ac:dyDescent="0.2">
      <c r="B5" s="74" t="s">
        <v>66</v>
      </c>
      <c r="C5" s="68" t="s">
        <v>69</v>
      </c>
      <c r="D5" s="151">
        <v>0.54</v>
      </c>
      <c r="E5" s="72">
        <v>5000</v>
      </c>
      <c r="F5" s="73">
        <f>D5*E5</f>
        <v>2700</v>
      </c>
    </row>
    <row r="6" spans="1:6" s="8" customFormat="1" ht="15.75" customHeight="1" x14ac:dyDescent="0.2">
      <c r="B6" s="74" t="s">
        <v>67</v>
      </c>
      <c r="C6" s="68" t="s">
        <v>68</v>
      </c>
      <c r="D6" s="151">
        <v>500</v>
      </c>
      <c r="E6" s="72">
        <v>3</v>
      </c>
      <c r="F6" s="73">
        <f>D6*E6</f>
        <v>1500</v>
      </c>
    </row>
    <row r="7" spans="1:6" s="8" customFormat="1" ht="15" x14ac:dyDescent="0.2">
      <c r="A7" s="8">
        <v>1</v>
      </c>
      <c r="B7" s="19"/>
      <c r="C7" s="41"/>
      <c r="D7" s="150"/>
      <c r="E7" s="180"/>
      <c r="F7" s="83">
        <f>ROUND(D7*E7,0)</f>
        <v>0</v>
      </c>
    </row>
    <row r="8" spans="1:6" s="8" customFormat="1" ht="15" x14ac:dyDescent="0.2">
      <c r="A8" s="8">
        <v>2</v>
      </c>
      <c r="B8" s="19"/>
      <c r="C8" s="41"/>
      <c r="D8" s="124"/>
      <c r="E8" s="181"/>
      <c r="F8" s="83">
        <f t="shared" ref="F8:F16" si="0">ROUND(D8*E8,0)</f>
        <v>0</v>
      </c>
    </row>
    <row r="9" spans="1:6" s="8" customFormat="1" ht="15" x14ac:dyDescent="0.2">
      <c r="A9" s="8">
        <v>3</v>
      </c>
      <c r="B9" s="19"/>
      <c r="C9" s="41"/>
      <c r="D9" s="124"/>
      <c r="E9" s="181"/>
      <c r="F9" s="83">
        <f t="shared" si="0"/>
        <v>0</v>
      </c>
    </row>
    <row r="10" spans="1:6" s="8" customFormat="1" ht="15" x14ac:dyDescent="0.2">
      <c r="A10" s="8">
        <v>4</v>
      </c>
      <c r="B10" s="19"/>
      <c r="C10" s="41"/>
      <c r="D10" s="124"/>
      <c r="E10" s="181"/>
      <c r="F10" s="83">
        <f t="shared" si="0"/>
        <v>0</v>
      </c>
    </row>
    <row r="11" spans="1:6" s="8" customFormat="1" ht="15" x14ac:dyDescent="0.2">
      <c r="A11" s="8">
        <v>5</v>
      </c>
      <c r="B11" s="19"/>
      <c r="C11" s="41"/>
      <c r="D11" s="124"/>
      <c r="E11" s="181"/>
      <c r="F11" s="83">
        <f t="shared" si="0"/>
        <v>0</v>
      </c>
    </row>
    <row r="12" spans="1:6" s="8" customFormat="1" ht="15" x14ac:dyDescent="0.2">
      <c r="A12" s="8">
        <v>6</v>
      </c>
      <c r="B12" s="19"/>
      <c r="C12" s="41"/>
      <c r="D12" s="124"/>
      <c r="E12" s="181"/>
      <c r="F12" s="83">
        <f t="shared" si="0"/>
        <v>0</v>
      </c>
    </row>
    <row r="13" spans="1:6" s="8" customFormat="1" ht="15" x14ac:dyDescent="0.2">
      <c r="A13" s="8">
        <v>7</v>
      </c>
      <c r="B13" s="19"/>
      <c r="C13" s="41"/>
      <c r="D13" s="124"/>
      <c r="E13" s="181"/>
      <c r="F13" s="83">
        <f t="shared" si="0"/>
        <v>0</v>
      </c>
    </row>
    <row r="14" spans="1:6" s="8" customFormat="1" ht="15" x14ac:dyDescent="0.2">
      <c r="A14" s="8">
        <v>8</v>
      </c>
      <c r="B14" s="19"/>
      <c r="C14" s="41"/>
      <c r="D14" s="124"/>
      <c r="E14" s="181"/>
      <c r="F14" s="83">
        <f t="shared" si="0"/>
        <v>0</v>
      </c>
    </row>
    <row r="15" spans="1:6" s="8" customFormat="1" ht="15" x14ac:dyDescent="0.2">
      <c r="A15" s="8">
        <v>9</v>
      </c>
      <c r="B15" s="19"/>
      <c r="C15" s="41"/>
      <c r="D15" s="124"/>
      <c r="E15" s="181"/>
      <c r="F15" s="83">
        <f t="shared" si="0"/>
        <v>0</v>
      </c>
    </row>
    <row r="16" spans="1:6" s="8" customFormat="1" ht="15" x14ac:dyDescent="0.2">
      <c r="A16" s="8">
        <v>10</v>
      </c>
      <c r="B16" s="19"/>
      <c r="C16" s="41"/>
      <c r="D16" s="77"/>
      <c r="E16" s="181"/>
      <c r="F16" s="83">
        <f t="shared" si="0"/>
        <v>0</v>
      </c>
    </row>
    <row r="17" spans="1:6" s="8" customFormat="1" ht="16.5" customHeight="1" x14ac:dyDescent="0.25">
      <c r="E17" s="13" t="s">
        <v>1</v>
      </c>
      <c r="F17" s="40">
        <f>SUM(F7:F16)</f>
        <v>0</v>
      </c>
    </row>
    <row r="18" spans="1:6" s="8" customFormat="1" ht="15" x14ac:dyDescent="0.2">
      <c r="F18" s="34"/>
    </row>
    <row r="19" spans="1:6" s="8" customFormat="1" ht="15.75" x14ac:dyDescent="0.25">
      <c r="B19" s="25" t="s">
        <v>97</v>
      </c>
      <c r="F19" s="34"/>
    </row>
    <row r="20" spans="1:6" s="8" customFormat="1" ht="15" x14ac:dyDescent="0.2">
      <c r="A20" s="8">
        <v>1</v>
      </c>
      <c r="B20" s="228"/>
      <c r="C20" s="228"/>
      <c r="D20" s="228"/>
      <c r="E20" s="228"/>
      <c r="F20" s="228"/>
    </row>
    <row r="21" spans="1:6" s="8" customFormat="1" ht="15" x14ac:dyDescent="0.2">
      <c r="A21" s="8">
        <v>2</v>
      </c>
      <c r="B21" s="228"/>
      <c r="C21" s="228"/>
      <c r="D21" s="228"/>
      <c r="E21" s="228"/>
      <c r="F21" s="228"/>
    </row>
    <row r="22" spans="1:6" s="8" customFormat="1" ht="15" x14ac:dyDescent="0.2">
      <c r="A22" s="8">
        <v>3</v>
      </c>
      <c r="B22" s="228"/>
      <c r="C22" s="228"/>
      <c r="D22" s="228"/>
      <c r="E22" s="228"/>
      <c r="F22" s="228"/>
    </row>
    <row r="23" spans="1:6" s="8" customFormat="1" ht="15" x14ac:dyDescent="0.2">
      <c r="A23" s="8">
        <v>4</v>
      </c>
      <c r="B23" s="228"/>
      <c r="C23" s="228"/>
      <c r="D23" s="228"/>
      <c r="E23" s="228"/>
      <c r="F23" s="228"/>
    </row>
    <row r="24" spans="1:6" s="8" customFormat="1" ht="15" x14ac:dyDescent="0.2">
      <c r="A24" s="8">
        <v>5</v>
      </c>
      <c r="B24" s="228"/>
      <c r="C24" s="228"/>
      <c r="D24" s="228"/>
      <c r="E24" s="228"/>
      <c r="F24" s="228"/>
    </row>
    <row r="25" spans="1:6" s="8" customFormat="1" ht="15" x14ac:dyDescent="0.2">
      <c r="A25" s="8">
        <v>6</v>
      </c>
      <c r="B25" s="233"/>
      <c r="C25" s="233"/>
      <c r="D25" s="233"/>
      <c r="E25" s="233"/>
      <c r="F25" s="233"/>
    </row>
    <row r="26" spans="1:6" s="8" customFormat="1" ht="15" x14ac:dyDescent="0.2">
      <c r="A26" s="8">
        <v>7</v>
      </c>
      <c r="B26" s="233"/>
      <c r="C26" s="233"/>
      <c r="D26" s="233"/>
      <c r="E26" s="233"/>
      <c r="F26" s="233"/>
    </row>
    <row r="27" spans="1:6" s="8" customFormat="1" ht="15" x14ac:dyDescent="0.2">
      <c r="A27" s="8">
        <v>8</v>
      </c>
      <c r="B27" s="233"/>
      <c r="C27" s="233"/>
      <c r="D27" s="233"/>
      <c r="E27" s="233"/>
      <c r="F27" s="233"/>
    </row>
    <row r="28" spans="1:6" s="8" customFormat="1" ht="15" x14ac:dyDescent="0.2">
      <c r="A28" s="8">
        <v>9</v>
      </c>
      <c r="B28" s="233"/>
      <c r="C28" s="233"/>
      <c r="D28" s="233"/>
      <c r="E28" s="233"/>
      <c r="F28" s="233"/>
    </row>
    <row r="29" spans="1:6" s="8" customFormat="1" ht="15" x14ac:dyDescent="0.2">
      <c r="A29" s="8">
        <v>10</v>
      </c>
      <c r="B29" s="233"/>
      <c r="C29" s="233"/>
      <c r="D29" s="233"/>
      <c r="E29" s="233"/>
      <c r="F29" s="233"/>
    </row>
    <row r="30" spans="1:6" s="8" customFormat="1" ht="15" x14ac:dyDescent="0.2">
      <c r="B30" s="233"/>
      <c r="C30" s="233"/>
      <c r="D30" s="233"/>
      <c r="E30" s="233"/>
      <c r="F30" s="233"/>
    </row>
    <row r="31" spans="1:6" s="8" customFormat="1" ht="15" x14ac:dyDescent="0.2">
      <c r="B31" s="233"/>
      <c r="C31" s="233"/>
      <c r="D31" s="233"/>
      <c r="E31" s="233"/>
      <c r="F31" s="233"/>
    </row>
    <row r="32" spans="1:6" s="8" customFormat="1" ht="15" x14ac:dyDescent="0.2">
      <c r="B32" s="233"/>
      <c r="C32" s="233"/>
      <c r="D32" s="233"/>
      <c r="E32" s="233"/>
      <c r="F32" s="233"/>
    </row>
    <row r="33" spans="2:6" s="8" customFormat="1" ht="15" x14ac:dyDescent="0.2">
      <c r="B33" s="233"/>
      <c r="C33" s="233"/>
      <c r="D33" s="233"/>
      <c r="E33" s="233"/>
      <c r="F33" s="233"/>
    </row>
    <row r="34" spans="2:6" s="8" customFormat="1" ht="15" x14ac:dyDescent="0.2">
      <c r="B34" s="233"/>
      <c r="C34" s="233"/>
      <c r="D34" s="233"/>
      <c r="E34" s="233"/>
      <c r="F34" s="233"/>
    </row>
    <row r="35" spans="2:6" s="8" customFormat="1" ht="15" x14ac:dyDescent="0.2">
      <c r="B35" s="233"/>
      <c r="C35" s="233"/>
      <c r="D35" s="233"/>
      <c r="E35" s="233"/>
      <c r="F35" s="233"/>
    </row>
    <row r="36" spans="2:6" x14ac:dyDescent="0.2">
      <c r="B36" s="234"/>
      <c r="C36" s="234"/>
      <c r="D36" s="234"/>
      <c r="E36" s="234"/>
      <c r="F36" s="234"/>
    </row>
    <row r="37" spans="2:6" x14ac:dyDescent="0.2">
      <c r="B37" s="234"/>
      <c r="C37" s="234"/>
      <c r="D37" s="234"/>
      <c r="E37" s="234"/>
      <c r="F37" s="234"/>
    </row>
    <row r="38" spans="2:6" x14ac:dyDescent="0.2">
      <c r="B38" s="234"/>
      <c r="C38" s="234"/>
      <c r="D38" s="234"/>
      <c r="E38" s="234"/>
      <c r="F38" s="234"/>
    </row>
    <row r="39" spans="2:6" x14ac:dyDescent="0.2">
      <c r="B39" s="234"/>
      <c r="C39" s="234"/>
      <c r="D39" s="234"/>
      <c r="E39" s="234"/>
      <c r="F39" s="234"/>
    </row>
    <row r="40" spans="2:6" x14ac:dyDescent="0.2">
      <c r="B40" s="234"/>
      <c r="C40" s="234"/>
      <c r="D40" s="234"/>
      <c r="E40" s="234"/>
      <c r="F40" s="234"/>
    </row>
    <row r="41" spans="2:6" x14ac:dyDescent="0.2">
      <c r="B41" s="234"/>
      <c r="C41" s="234"/>
      <c r="D41" s="234"/>
      <c r="E41" s="234"/>
      <c r="F41" s="234"/>
    </row>
    <row r="42" spans="2:6" x14ac:dyDescent="0.2">
      <c r="B42" s="234"/>
      <c r="C42" s="234"/>
      <c r="D42" s="234"/>
      <c r="E42" s="234"/>
      <c r="F42" s="234"/>
    </row>
    <row r="43" spans="2:6" x14ac:dyDescent="0.2">
      <c r="B43" s="234"/>
      <c r="C43" s="234"/>
      <c r="D43" s="234"/>
      <c r="E43" s="234"/>
      <c r="F43" s="234"/>
    </row>
    <row r="44" spans="2:6" x14ac:dyDescent="0.2">
      <c r="B44" s="234"/>
      <c r="C44" s="234"/>
      <c r="D44" s="234"/>
      <c r="E44" s="234"/>
      <c r="F44" s="234"/>
    </row>
    <row r="45" spans="2:6" x14ac:dyDescent="0.2">
      <c r="B45" s="234"/>
      <c r="C45" s="234"/>
      <c r="D45" s="234"/>
      <c r="E45" s="234"/>
      <c r="F45" s="234"/>
    </row>
    <row r="46" spans="2:6" x14ac:dyDescent="0.2">
      <c r="B46" s="234"/>
      <c r="C46" s="234"/>
      <c r="D46" s="234"/>
      <c r="E46" s="234"/>
      <c r="F46" s="234"/>
    </row>
  </sheetData>
  <sheetProtection password="CA11" sheet="1" objects="1" scenarios="1" formatCells="0" formatColumns="0" formatRows="0" insertRows="0" deleteRows="0" sort="0"/>
  <mergeCells count="28">
    <mergeCell ref="B45:F45"/>
    <mergeCell ref="B46:F46"/>
    <mergeCell ref="B37:F37"/>
    <mergeCell ref="B38:F38"/>
    <mergeCell ref="B39:F39"/>
    <mergeCell ref="B40:F40"/>
    <mergeCell ref="B41:F41"/>
    <mergeCell ref="B42:F42"/>
    <mergeCell ref="B34:F34"/>
    <mergeCell ref="B35:F35"/>
    <mergeCell ref="B36:F36"/>
    <mergeCell ref="B43:F43"/>
    <mergeCell ref="B44:F44"/>
    <mergeCell ref="B29:F29"/>
    <mergeCell ref="B30:F30"/>
    <mergeCell ref="B31:F31"/>
    <mergeCell ref="B32:F32"/>
    <mergeCell ref="B33:F33"/>
    <mergeCell ref="B24:F24"/>
    <mergeCell ref="B25:F25"/>
    <mergeCell ref="B26:F26"/>
    <mergeCell ref="B27:F27"/>
    <mergeCell ref="B28:F28"/>
    <mergeCell ref="D3:E3"/>
    <mergeCell ref="B20:F20"/>
    <mergeCell ref="B21:F21"/>
    <mergeCell ref="B22:F22"/>
    <mergeCell ref="B23:F23"/>
  </mergeCells>
  <phoneticPr fontId="0" type="noConversion"/>
  <pageMargins left="0.75" right="0.75" top="1" bottom="1" header="0.5" footer="0.5"/>
  <pageSetup scale="86" orientation="portrait" r:id="rId1"/>
  <headerFooter alignWithMargins="0">
    <oddFooter>&amp;L&amp;A&amp;C&amp;F&amp;R7 of 13</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0"/>
  <sheetViews>
    <sheetView topLeftCell="A4" zoomScaleNormal="100" workbookViewId="0">
      <selection activeCell="B3" sqref="B3"/>
    </sheetView>
  </sheetViews>
  <sheetFormatPr defaultRowHeight="12.75" x14ac:dyDescent="0.2"/>
  <cols>
    <col min="1" max="1" width="3.85546875" bestFit="1" customWidth="1"/>
    <col min="2" max="2" width="35.7109375" customWidth="1"/>
    <col min="3" max="3" width="16.5703125" customWidth="1"/>
    <col min="4" max="4" width="14.28515625" customWidth="1"/>
    <col min="5" max="5" width="26.42578125" customWidth="1"/>
  </cols>
  <sheetData>
    <row r="1" spans="1:5" ht="18" x14ac:dyDescent="0.25">
      <c r="B1" s="1" t="s">
        <v>56</v>
      </c>
    </row>
    <row r="2" spans="1:5" ht="18" x14ac:dyDescent="0.25">
      <c r="B2" s="1"/>
    </row>
    <row r="3" spans="1:5" ht="15.75" x14ac:dyDescent="0.25">
      <c r="B3" s="25" t="s">
        <v>14</v>
      </c>
    </row>
    <row r="4" spans="1:5" s="8" customFormat="1" ht="15.75" customHeight="1" thickBot="1" x14ac:dyDescent="0.25"/>
    <row r="5" spans="1:5" s="8" customFormat="1" ht="15.75" customHeight="1" x14ac:dyDescent="0.25">
      <c r="B5" s="14"/>
      <c r="C5" s="225" t="s">
        <v>0</v>
      </c>
      <c r="D5" s="225"/>
      <c r="E5" s="15" t="s">
        <v>1</v>
      </c>
    </row>
    <row r="6" spans="1:5" s="8" customFormat="1" ht="15.75" customHeight="1" thickBot="1" x14ac:dyDescent="0.3">
      <c r="B6" s="16" t="s">
        <v>15</v>
      </c>
      <c r="C6" s="30" t="s">
        <v>6</v>
      </c>
      <c r="D6" s="30" t="s">
        <v>7</v>
      </c>
      <c r="E6" s="18" t="s">
        <v>19</v>
      </c>
    </row>
    <row r="7" spans="1:5" s="8" customFormat="1" ht="15.75" customHeight="1" x14ac:dyDescent="0.2">
      <c r="B7" s="74" t="s">
        <v>70</v>
      </c>
      <c r="C7" s="75">
        <v>750</v>
      </c>
      <c r="D7" s="72">
        <v>2</v>
      </c>
      <c r="E7" s="73">
        <f>C7*D7</f>
        <v>1500</v>
      </c>
    </row>
    <row r="8" spans="1:5" s="8" customFormat="1" ht="15.75" customHeight="1" x14ac:dyDescent="0.2">
      <c r="B8" s="74" t="s">
        <v>71</v>
      </c>
      <c r="C8" s="75">
        <v>500</v>
      </c>
      <c r="D8" s="72">
        <v>1</v>
      </c>
      <c r="E8" s="73">
        <f>C8*D8</f>
        <v>500</v>
      </c>
    </row>
    <row r="9" spans="1:5" s="8" customFormat="1" ht="15.75" customHeight="1" x14ac:dyDescent="0.2">
      <c r="A9" s="8">
        <v>1</v>
      </c>
      <c r="B9" s="19"/>
      <c r="C9" s="182"/>
      <c r="D9" s="203"/>
      <c r="E9" s="164" t="str">
        <f>IF(C9&lt;500,"If item here, list on tab H.",(ROUND(C9*D9,0)))</f>
        <v>If item here, list on tab H.</v>
      </c>
    </row>
    <row r="10" spans="1:5" s="8" customFormat="1" ht="15.75" customHeight="1" x14ac:dyDescent="0.2">
      <c r="A10" s="8">
        <v>2</v>
      </c>
      <c r="B10" s="19"/>
      <c r="C10" s="183"/>
      <c r="D10" s="204"/>
      <c r="E10" s="164" t="str">
        <f t="shared" ref="E10:E18" si="0">IF(C10&lt;500,"If item here, list on tab H.",(ROUND(C10*D10,0)))</f>
        <v>If item here, list on tab H.</v>
      </c>
    </row>
    <row r="11" spans="1:5" s="8" customFormat="1" ht="15.75" customHeight="1" x14ac:dyDescent="0.2">
      <c r="A11" s="8">
        <v>3</v>
      </c>
      <c r="B11" s="19"/>
      <c r="C11" s="183"/>
      <c r="D11" s="204"/>
      <c r="E11" s="164" t="str">
        <f t="shared" si="0"/>
        <v>If item here, list on tab H.</v>
      </c>
    </row>
    <row r="12" spans="1:5" s="8" customFormat="1" ht="15.75" customHeight="1" x14ac:dyDescent="0.2">
      <c r="A12" s="8">
        <v>4</v>
      </c>
      <c r="B12" s="19"/>
      <c r="C12" s="183"/>
      <c r="D12" s="204"/>
      <c r="E12" s="164" t="str">
        <f t="shared" si="0"/>
        <v>If item here, list on tab H.</v>
      </c>
    </row>
    <row r="13" spans="1:5" s="8" customFormat="1" ht="15.75" customHeight="1" x14ac:dyDescent="0.2">
      <c r="A13" s="8">
        <v>5</v>
      </c>
      <c r="B13" s="19"/>
      <c r="C13" s="183"/>
      <c r="D13" s="204"/>
      <c r="E13" s="164" t="str">
        <f t="shared" si="0"/>
        <v>If item here, list on tab H.</v>
      </c>
    </row>
    <row r="14" spans="1:5" s="8" customFormat="1" ht="15.75" customHeight="1" x14ac:dyDescent="0.2">
      <c r="A14" s="8">
        <v>6</v>
      </c>
      <c r="B14" s="19"/>
      <c r="C14" s="183"/>
      <c r="D14" s="204"/>
      <c r="E14" s="164" t="str">
        <f t="shared" si="0"/>
        <v>If item here, list on tab H.</v>
      </c>
    </row>
    <row r="15" spans="1:5" s="8" customFormat="1" ht="15.75" customHeight="1" x14ac:dyDescent="0.2">
      <c r="A15" s="8">
        <v>7</v>
      </c>
      <c r="B15" s="19"/>
      <c r="C15" s="183"/>
      <c r="D15" s="204"/>
      <c r="E15" s="164" t="str">
        <f t="shared" si="0"/>
        <v>If item here, list on tab H.</v>
      </c>
    </row>
    <row r="16" spans="1:5" s="8" customFormat="1" ht="15.75" customHeight="1" x14ac:dyDescent="0.2">
      <c r="A16" s="8">
        <v>8</v>
      </c>
      <c r="B16" s="19"/>
      <c r="C16" s="183"/>
      <c r="D16" s="204"/>
      <c r="E16" s="164" t="str">
        <f t="shared" si="0"/>
        <v>If item here, list on tab H.</v>
      </c>
    </row>
    <row r="17" spans="1:5" s="8" customFormat="1" ht="15.75" customHeight="1" x14ac:dyDescent="0.2">
      <c r="A17" s="8">
        <v>9</v>
      </c>
      <c r="B17" s="19"/>
      <c r="C17" s="183"/>
      <c r="D17" s="204"/>
      <c r="E17" s="164" t="str">
        <f t="shared" si="0"/>
        <v>If item here, list on tab H.</v>
      </c>
    </row>
    <row r="18" spans="1:5" s="8" customFormat="1" ht="15.75" customHeight="1" x14ac:dyDescent="0.2">
      <c r="A18" s="8">
        <v>10</v>
      </c>
      <c r="B18" s="19"/>
      <c r="C18" s="183"/>
      <c r="D18" s="204"/>
      <c r="E18" s="164" t="str">
        <f t="shared" si="0"/>
        <v>If item here, list on tab H.</v>
      </c>
    </row>
    <row r="19" spans="1:5" s="8" customFormat="1" ht="15.75" customHeight="1" x14ac:dyDescent="0.25">
      <c r="D19" s="13" t="s">
        <v>1</v>
      </c>
      <c r="E19" s="40">
        <f>SUM(E9:E18)</f>
        <v>0</v>
      </c>
    </row>
    <row r="20" spans="1:5" s="8" customFormat="1" ht="15.75" customHeight="1" x14ac:dyDescent="0.2">
      <c r="E20" s="34"/>
    </row>
    <row r="21" spans="1:5" s="8" customFormat="1" ht="15.75" customHeight="1" x14ac:dyDescent="0.25">
      <c r="B21" s="25" t="s">
        <v>97</v>
      </c>
    </row>
    <row r="22" spans="1:5" s="8" customFormat="1" ht="15.75" customHeight="1" x14ac:dyDescent="0.2">
      <c r="A22" s="8">
        <v>1</v>
      </c>
      <c r="B22" s="228"/>
      <c r="C22" s="228"/>
      <c r="D22" s="228"/>
      <c r="E22" s="228"/>
    </row>
    <row r="23" spans="1:5" s="8" customFormat="1" ht="15.75" customHeight="1" x14ac:dyDescent="0.2">
      <c r="A23" s="8">
        <v>2</v>
      </c>
      <c r="B23" s="228"/>
      <c r="C23" s="228"/>
      <c r="D23" s="228"/>
      <c r="E23" s="228"/>
    </row>
    <row r="24" spans="1:5" s="8" customFormat="1" ht="15.75" customHeight="1" x14ac:dyDescent="0.2">
      <c r="A24" s="8">
        <v>3</v>
      </c>
      <c r="B24" s="228"/>
      <c r="C24" s="228"/>
      <c r="D24" s="228"/>
      <c r="E24" s="228"/>
    </row>
    <row r="25" spans="1:5" s="8" customFormat="1" ht="15.75" customHeight="1" x14ac:dyDescent="0.2">
      <c r="A25" s="8">
        <v>4</v>
      </c>
      <c r="B25" s="228"/>
      <c r="C25" s="228"/>
      <c r="D25" s="228"/>
      <c r="E25" s="228"/>
    </row>
    <row r="26" spans="1:5" s="8" customFormat="1" ht="15.75" customHeight="1" x14ac:dyDescent="0.2">
      <c r="A26" s="8">
        <v>5</v>
      </c>
      <c r="B26" s="228"/>
      <c r="C26" s="228"/>
      <c r="D26" s="228"/>
      <c r="E26" s="228"/>
    </row>
    <row r="27" spans="1:5" s="8" customFormat="1" ht="15.75" customHeight="1" x14ac:dyDescent="0.2">
      <c r="A27" s="8">
        <v>6</v>
      </c>
      <c r="B27" s="228"/>
      <c r="C27" s="228"/>
      <c r="D27" s="228"/>
      <c r="E27" s="228"/>
    </row>
    <row r="28" spans="1:5" s="8" customFormat="1" ht="15.75" customHeight="1" x14ac:dyDescent="0.2">
      <c r="A28" s="8">
        <v>7</v>
      </c>
      <c r="B28" s="228"/>
      <c r="C28" s="228"/>
      <c r="D28" s="228"/>
      <c r="E28" s="228"/>
    </row>
    <row r="29" spans="1:5" s="8" customFormat="1" ht="15.75" customHeight="1" x14ac:dyDescent="0.2">
      <c r="A29" s="8">
        <v>8</v>
      </c>
      <c r="B29" s="228"/>
      <c r="C29" s="228"/>
      <c r="D29" s="228"/>
      <c r="E29" s="228"/>
    </row>
    <row r="30" spans="1:5" s="8" customFormat="1" ht="15.75" customHeight="1" x14ac:dyDescent="0.2">
      <c r="A30" s="8">
        <v>9</v>
      </c>
      <c r="B30" s="228"/>
      <c r="C30" s="228"/>
      <c r="D30" s="228"/>
      <c r="E30" s="228"/>
    </row>
    <row r="31" spans="1:5" s="8" customFormat="1" ht="15.75" customHeight="1" x14ac:dyDescent="0.2">
      <c r="A31" s="8">
        <v>10</v>
      </c>
      <c r="B31" s="228"/>
      <c r="C31" s="228"/>
      <c r="D31" s="228"/>
      <c r="E31" s="228"/>
    </row>
    <row r="32" spans="1:5" s="8" customFormat="1" ht="15.75" customHeight="1" x14ac:dyDescent="0.2">
      <c r="B32" s="228"/>
      <c r="C32" s="228"/>
      <c r="D32" s="228"/>
      <c r="E32" s="228"/>
    </row>
    <row r="33" spans="2:5" s="8" customFormat="1" ht="15.75" customHeight="1" x14ac:dyDescent="0.2">
      <c r="B33" s="228"/>
      <c r="C33" s="228"/>
      <c r="D33" s="228"/>
      <c r="E33" s="228"/>
    </row>
    <row r="34" spans="2:5" s="8" customFormat="1" ht="15.75" customHeight="1" x14ac:dyDescent="0.2">
      <c r="B34" s="228"/>
      <c r="C34" s="228"/>
      <c r="D34" s="228"/>
      <c r="E34" s="228"/>
    </row>
    <row r="35" spans="2:5" s="8" customFormat="1" ht="15.75" customHeight="1" x14ac:dyDescent="0.2">
      <c r="B35" s="228"/>
      <c r="C35" s="228"/>
      <c r="D35" s="228"/>
      <c r="E35" s="228"/>
    </row>
    <row r="36" spans="2:5" s="8" customFormat="1" ht="15.75" customHeight="1" x14ac:dyDescent="0.2">
      <c r="B36" s="228"/>
      <c r="C36" s="228"/>
      <c r="D36" s="228"/>
      <c r="E36" s="228"/>
    </row>
    <row r="37" spans="2:5" x14ac:dyDescent="0.2">
      <c r="B37" s="227"/>
      <c r="C37" s="227"/>
      <c r="D37" s="227"/>
      <c r="E37" s="227"/>
    </row>
    <row r="38" spans="2:5" x14ac:dyDescent="0.2">
      <c r="B38" s="227"/>
      <c r="C38" s="227"/>
      <c r="D38" s="227"/>
      <c r="E38" s="227"/>
    </row>
    <row r="39" spans="2:5" x14ac:dyDescent="0.2">
      <c r="B39" s="227"/>
      <c r="C39" s="227"/>
      <c r="D39" s="227"/>
      <c r="E39" s="227"/>
    </row>
    <row r="40" spans="2:5" x14ac:dyDescent="0.2">
      <c r="B40" s="227"/>
      <c r="C40" s="227"/>
      <c r="D40" s="227"/>
      <c r="E40" s="227"/>
    </row>
  </sheetData>
  <sheetProtection password="CA11" sheet="1" objects="1" scenarios="1" formatCells="0" formatColumns="0" formatRows="0" insertRows="0" deleteRows="0" sort="0"/>
  <mergeCells count="20">
    <mergeCell ref="B31:E31"/>
    <mergeCell ref="B32:E32"/>
    <mergeCell ref="B39:E39"/>
    <mergeCell ref="B40:E40"/>
    <mergeCell ref="B33:E33"/>
    <mergeCell ref="B34:E34"/>
    <mergeCell ref="B35:E35"/>
    <mergeCell ref="B36:E36"/>
    <mergeCell ref="B37:E37"/>
    <mergeCell ref="B38:E38"/>
    <mergeCell ref="B26:E26"/>
    <mergeCell ref="B27:E27"/>
    <mergeCell ref="B28:E28"/>
    <mergeCell ref="B29:E29"/>
    <mergeCell ref="B30:E30"/>
    <mergeCell ref="C5:D5"/>
    <mergeCell ref="B22:E22"/>
    <mergeCell ref="B23:E23"/>
    <mergeCell ref="B24:E24"/>
    <mergeCell ref="B25:E25"/>
  </mergeCells>
  <phoneticPr fontId="0" type="noConversion"/>
  <pageMargins left="0.75" right="0.75" top="1" bottom="1" header="0.5" footer="0.5"/>
  <pageSetup scale="94" orientation="portrait" r:id="rId1"/>
  <headerFooter alignWithMargins="0">
    <oddFooter>&amp;L&amp;A&amp;C&amp;F&amp;R8 of 13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code</vt:lpstr>
      <vt:lpstr>Summary</vt:lpstr>
      <vt:lpstr>A. Participant Training Costs</vt:lpstr>
      <vt:lpstr>B1. Supportive Services</vt:lpstr>
      <vt:lpstr>B2. Training Related SS</vt:lpstr>
      <vt:lpstr>C. Prog Personnel</vt:lpstr>
      <vt:lpstr>D. Prog Fringe</vt:lpstr>
      <vt:lpstr>E. Travel</vt:lpstr>
      <vt:lpstr>F. Equipment</vt:lpstr>
      <vt:lpstr>G. Consult-Contract</vt:lpstr>
      <vt:lpstr>H. Other Overhead</vt:lpstr>
      <vt:lpstr>I. Support Personnel</vt:lpstr>
      <vt:lpstr>J. Support Fringe</vt:lpstr>
      <vt:lpstr>K. Match</vt:lpstr>
      <vt:lpstr>'A. Participant Training Costs'!Print_Area</vt:lpstr>
      <vt:lpstr>'B1. Supportive Services'!Print_Area</vt:lpstr>
      <vt:lpstr>'B2. Training Related SS'!Print_Area</vt:lpstr>
      <vt:lpstr>'C. Prog Personnel'!Print_Area</vt:lpstr>
      <vt:lpstr>'D. Prog Fringe'!Print_Area</vt:lpstr>
      <vt:lpstr>'E. Travel'!Print_Area</vt:lpstr>
      <vt:lpstr>'F. Equipment'!Print_Area</vt:lpstr>
      <vt:lpstr>'G. Consult-Contract'!Print_Area</vt:lpstr>
      <vt:lpstr>'H. Other Overhead'!Print_Area</vt:lpstr>
      <vt:lpstr>'I. Support Personnel'!Print_Area</vt:lpstr>
      <vt:lpstr>'J. Support Fringe'!Print_Area</vt:lpstr>
      <vt:lpstr>'K. Match'!Print_Area</vt:lpstr>
      <vt:lpstr>Summary!Print_Area</vt:lpstr>
    </vt:vector>
  </TitlesOfParts>
  <Company>LVMPD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a7891a</dc:creator>
  <cp:lastModifiedBy>Faith Cannella</cp:lastModifiedBy>
  <cp:lastPrinted>2018-11-02T22:54:36Z</cp:lastPrinted>
  <dcterms:created xsi:type="dcterms:W3CDTF">2003-04-04T21:27:58Z</dcterms:created>
  <dcterms:modified xsi:type="dcterms:W3CDTF">2018-12-07T16:19:35Z</dcterms:modified>
</cp:coreProperties>
</file>