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fcannella\Downloads\"/>
    </mc:Choice>
  </mc:AlternateContent>
  <xr:revisionPtr revIDLastSave="0" documentId="13_ncr:1_{D4753AF0-2C76-47E3-BFCB-95BF88F5734D}" xr6:coauthVersionLast="47" xr6:coauthVersionMax="47" xr10:uidLastSave="{00000000-0000-0000-0000-000000000000}"/>
  <bookViews>
    <workbookView xWindow="-24450" yWindow="0" windowWidth="23325" windowHeight="14160" tabRatio="919" firstSheet="1" activeTab="1" xr2:uid="{00000000-000D-0000-FFFF-FFFF00000000}"/>
  </bookViews>
  <sheets>
    <sheet name="code" sheetId="13" state="hidden" r:id="rId1"/>
    <sheet name="Summary" sheetId="9" r:id="rId2"/>
    <sheet name="A. Participant Training Costs" sheetId="10" r:id="rId3"/>
    <sheet name="B1. Supportive Services" sheetId="15" r:id="rId4"/>
    <sheet name="B2. Training Related SS" sheetId="16" r:id="rId5"/>
    <sheet name="C. Prog Personnel" sheetId="1" r:id="rId6"/>
    <sheet name="C. Prog Personnel (2)" sheetId="17" r:id="rId7"/>
    <sheet name="D. Prog Fringe" sheetId="5" r:id="rId8"/>
    <sheet name="D. Prog Fringe (2)" sheetId="18" r:id="rId9"/>
    <sheet name="E. Travel" sheetId="4" r:id="rId10"/>
    <sheet name="F. Equipment" sheetId="2" r:id="rId11"/>
    <sheet name="G. Consult-Contract" sheetId="6" r:id="rId12"/>
    <sheet name="H. Other Overhead" sheetId="3" r:id="rId13"/>
    <sheet name="I. Support Personnel" sheetId="12" r:id="rId14"/>
    <sheet name="J. Support Fringe" sheetId="14" r:id="rId15"/>
    <sheet name="K. Match" sheetId="11" r:id="rId16"/>
  </sheets>
  <definedNames>
    <definedName name="_xlnm._FilterDatabase" localSheetId="2" hidden="1">'A. Participant Training Costs'!$A$9:$G$16</definedName>
    <definedName name="_xlnm.Print_Area" localSheetId="2">'A. Participant Training Costs'!$A$1:$G$35</definedName>
    <definedName name="_xlnm.Print_Area" localSheetId="3">'B1. Supportive Services'!$A$1:$E$56</definedName>
    <definedName name="_xlnm.Print_Area" localSheetId="4">'B2. Training Related SS'!$A$1:$E$54</definedName>
    <definedName name="_xlnm.Print_Area" localSheetId="5">'C. Prog Personnel'!$A$1:$H$94</definedName>
    <definedName name="_xlnm.Print_Area" localSheetId="6">'C. Prog Personnel (2)'!$A$1:$H$84</definedName>
    <definedName name="_xlnm.Print_Area" localSheetId="7">'D. Prog Fringe'!$A$1:$E$60</definedName>
    <definedName name="_xlnm.Print_Area" localSheetId="8">'D. Prog Fringe (2)'!$A$1:$E$59</definedName>
    <definedName name="_xlnm.Print_Area" localSheetId="9">'E. Travel'!$A$1:$F$29</definedName>
    <definedName name="_xlnm.Print_Area" localSheetId="10">'F. Equipment'!$A$1:$E$31</definedName>
    <definedName name="_xlnm.Print_Area" localSheetId="11">'G. Consult-Contract'!$A$1:$F$42</definedName>
    <definedName name="_xlnm.Print_Area" localSheetId="12">'H. Other Overhead'!$A$1:$H$72</definedName>
    <definedName name="_xlnm.Print_Area" localSheetId="13">'I. Support Personnel'!$A$1:$H$47</definedName>
    <definedName name="_xlnm.Print_Area" localSheetId="14">'J. Support Fringe'!$A$1:$E$39</definedName>
    <definedName name="_xlnm.Print_Area" localSheetId="15">'K. Match'!$A$1:$F$41</definedName>
    <definedName name="_xlnm.Print_Area" localSheetId="1">Summary!$A$1:$G$69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9" l="1"/>
  <c r="H40" i="3" l="1"/>
  <c r="H39" i="3"/>
  <c r="H38" i="3"/>
  <c r="H37" i="3"/>
  <c r="H36" i="3"/>
  <c r="H35" i="3"/>
  <c r="B21" i="14"/>
  <c r="B20" i="14"/>
  <c r="B19" i="14"/>
  <c r="B18" i="14"/>
  <c r="B17" i="14"/>
  <c r="B16" i="14"/>
  <c r="F27" i="12"/>
  <c r="H27" i="12" s="1"/>
  <c r="C20" i="14" s="1"/>
  <c r="E20" i="14" s="1"/>
  <c r="F26" i="12"/>
  <c r="H26" i="12" s="1"/>
  <c r="C19" i="14" s="1"/>
  <c r="E19" i="14" s="1"/>
  <c r="F25" i="12"/>
  <c r="H25" i="12" s="1"/>
  <c r="C18" i="14" s="1"/>
  <c r="E18" i="14" s="1"/>
  <c r="F24" i="12"/>
  <c r="H24" i="12" s="1"/>
  <c r="C17" i="14" s="1"/>
  <c r="E17" i="14" s="1"/>
  <c r="F23" i="12"/>
  <c r="H23" i="12" s="1"/>
  <c r="C16" i="14" s="1"/>
  <c r="E16" i="14" s="1"/>
  <c r="C31" i="18"/>
  <c r="E31" i="18" s="1"/>
  <c r="C28" i="18"/>
  <c r="C27" i="18"/>
  <c r="E27" i="18" s="1"/>
  <c r="C24" i="18"/>
  <c r="E24" i="18" s="1"/>
  <c r="C23" i="18"/>
  <c r="E23" i="18" s="1"/>
  <c r="C20" i="18"/>
  <c r="C19" i="18"/>
  <c r="E19" i="18" s="1"/>
  <c r="C16" i="18"/>
  <c r="E16" i="18" s="1"/>
  <c r="C15" i="18"/>
  <c r="E15" i="18" s="1"/>
  <c r="C12" i="18"/>
  <c r="C11" i="18"/>
  <c r="E11" i="18" s="1"/>
  <c r="C8" i="18"/>
  <c r="E8" i="18" s="1"/>
  <c r="C7"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E28" i="18"/>
  <c r="E20" i="18"/>
  <c r="E12" i="18"/>
  <c r="B6" i="18"/>
  <c r="B5" i="18"/>
  <c r="H50" i="1"/>
  <c r="F51" i="17"/>
  <c r="F58" i="1" s="1"/>
  <c r="F50" i="17"/>
  <c r="F54" i="1" s="1"/>
  <c r="I48" i="17"/>
  <c r="H48" i="17"/>
  <c r="I47" i="17"/>
  <c r="H47" i="17"/>
  <c r="I46" i="17"/>
  <c r="H46" i="17"/>
  <c r="I45" i="17"/>
  <c r="H45" i="17"/>
  <c r="I44" i="17"/>
  <c r="H44" i="17"/>
  <c r="H43" i="17"/>
  <c r="H41" i="17"/>
  <c r="F41" i="17"/>
  <c r="H40" i="17"/>
  <c r="C30" i="18" s="1"/>
  <c r="E30" i="18" s="1"/>
  <c r="F40" i="17"/>
  <c r="H39" i="17"/>
  <c r="C29" i="18" s="1"/>
  <c r="E29" i="18" s="1"/>
  <c r="F39" i="17"/>
  <c r="H38" i="17"/>
  <c r="F38" i="17"/>
  <c r="H37" i="17"/>
  <c r="F37" i="17"/>
  <c r="H36" i="17"/>
  <c r="C26" i="18" s="1"/>
  <c r="E26" i="18" s="1"/>
  <c r="F36" i="17"/>
  <c r="H35" i="17"/>
  <c r="C25" i="18" s="1"/>
  <c r="E25" i="18" s="1"/>
  <c r="F35" i="17"/>
  <c r="H34" i="17"/>
  <c r="F34" i="17"/>
  <c r="H33" i="17"/>
  <c r="F33" i="17"/>
  <c r="H32" i="17"/>
  <c r="C22" i="18" s="1"/>
  <c r="E22" i="18" s="1"/>
  <c r="F32" i="17"/>
  <c r="H31" i="17"/>
  <c r="C21" i="18" s="1"/>
  <c r="E21" i="18" s="1"/>
  <c r="F31" i="17"/>
  <c r="H30" i="17"/>
  <c r="F30" i="17"/>
  <c r="H29" i="17"/>
  <c r="F29" i="17"/>
  <c r="H28" i="17"/>
  <c r="C18" i="18" s="1"/>
  <c r="E18" i="18" s="1"/>
  <c r="F28" i="17"/>
  <c r="H27" i="17"/>
  <c r="C17" i="18" s="1"/>
  <c r="E17" i="18" s="1"/>
  <c r="F27" i="17"/>
  <c r="H26" i="17"/>
  <c r="F26" i="17"/>
  <c r="H25" i="17"/>
  <c r="F25" i="17"/>
  <c r="H24" i="17"/>
  <c r="C14" i="18" s="1"/>
  <c r="E14" i="18" s="1"/>
  <c r="F24" i="17"/>
  <c r="H23" i="17"/>
  <c r="C13" i="18" s="1"/>
  <c r="E13" i="18" s="1"/>
  <c r="F23" i="17"/>
  <c r="H22" i="17"/>
  <c r="F22" i="17"/>
  <c r="H21" i="17"/>
  <c r="F21" i="17"/>
  <c r="H20" i="17"/>
  <c r="C10" i="18" s="1"/>
  <c r="E10" i="18" s="1"/>
  <c r="F20" i="17"/>
  <c r="H19" i="17"/>
  <c r="C9" i="18" s="1"/>
  <c r="E9" i="18" s="1"/>
  <c r="F19" i="17"/>
  <c r="H18" i="17"/>
  <c r="F18" i="17"/>
  <c r="H17" i="17"/>
  <c r="H49" i="17" s="1"/>
  <c r="F17" i="17"/>
  <c r="F49" i="17" s="1"/>
  <c r="F50" i="1" s="1"/>
  <c r="H16" i="17"/>
  <c r="F16" i="17"/>
  <c r="H15" i="17"/>
  <c r="F15" i="17"/>
  <c r="C32" i="18" l="1"/>
  <c r="E7" i="18"/>
  <c r="E32" i="18" s="1"/>
  <c r="E33" i="5" s="1"/>
  <c r="H34" i="3" l="1"/>
  <c r="H33" i="3"/>
  <c r="H32" i="3"/>
  <c r="H31" i="3"/>
  <c r="H30" i="3"/>
  <c r="H29" i="3"/>
  <c r="H28" i="3"/>
  <c r="H27" i="3"/>
  <c r="H26" i="3"/>
  <c r="H25" i="3"/>
  <c r="B31" i="5"/>
  <c r="C30" i="5"/>
  <c r="E30" i="5" s="1"/>
  <c r="B30" i="5"/>
  <c r="B29" i="5"/>
  <c r="C28" i="5"/>
  <c r="E28" i="5" s="1"/>
  <c r="B28" i="5"/>
  <c r="B27" i="5"/>
  <c r="C26" i="5"/>
  <c r="E26" i="5" s="1"/>
  <c r="B26" i="5"/>
  <c r="B25" i="5"/>
  <c r="C24" i="5"/>
  <c r="E24" i="5" s="1"/>
  <c r="B24" i="5"/>
  <c r="B23" i="5"/>
  <c r="C22" i="5"/>
  <c r="E22" i="5" s="1"/>
  <c r="B22" i="5"/>
  <c r="B21" i="5"/>
  <c r="C20" i="5"/>
  <c r="E20" i="5" s="1"/>
  <c r="B20" i="5"/>
  <c r="B19" i="5"/>
  <c r="C18" i="5"/>
  <c r="E18" i="5" s="1"/>
  <c r="B18" i="5"/>
  <c r="B17" i="5"/>
  <c r="B16" i="5"/>
  <c r="F57" i="1"/>
  <c r="F59" i="1" s="1"/>
  <c r="F53" i="1"/>
  <c r="F55" i="1" s="1"/>
  <c r="H41" i="1"/>
  <c r="C31" i="5" s="1"/>
  <c r="E31" i="5" s="1"/>
  <c r="F41" i="1"/>
  <c r="H40" i="1"/>
  <c r="F40" i="1"/>
  <c r="H39" i="1"/>
  <c r="C29" i="5" s="1"/>
  <c r="E29" i="5" s="1"/>
  <c r="F39" i="1"/>
  <c r="H38" i="1"/>
  <c r="F38" i="1"/>
  <c r="H37" i="1"/>
  <c r="C27" i="5" s="1"/>
  <c r="E27" i="5" s="1"/>
  <c r="F37" i="1"/>
  <c r="H36" i="1"/>
  <c r="F36" i="1"/>
  <c r="H35" i="1"/>
  <c r="C25" i="5" s="1"/>
  <c r="E25" i="5" s="1"/>
  <c r="F35" i="1"/>
  <c r="H34" i="1"/>
  <c r="F34" i="1"/>
  <c r="H33" i="1"/>
  <c r="C23" i="5" s="1"/>
  <c r="E23" i="5" s="1"/>
  <c r="F33" i="1"/>
  <c r="H32" i="1"/>
  <c r="F32" i="1"/>
  <c r="H31" i="1"/>
  <c r="C21" i="5" s="1"/>
  <c r="E21" i="5" s="1"/>
  <c r="F31" i="1"/>
  <c r="H30" i="1"/>
  <c r="F30" i="1"/>
  <c r="H29" i="1"/>
  <c r="C19" i="5" s="1"/>
  <c r="E19" i="5" s="1"/>
  <c r="F29" i="1"/>
  <c r="H28" i="1"/>
  <c r="F28" i="1"/>
  <c r="E21" i="16" l="1"/>
  <c r="E22" i="16"/>
  <c r="H19" i="3"/>
  <c r="H20" i="3"/>
  <c r="D19" i="11" l="1"/>
  <c r="E19" i="11"/>
  <c r="F18" i="11"/>
  <c r="F17" i="11"/>
  <c r="F16" i="11"/>
  <c r="F15" i="11"/>
  <c r="F14" i="11"/>
  <c r="F13" i="11"/>
  <c r="F12" i="11"/>
  <c r="F11" i="11"/>
  <c r="F10" i="11"/>
  <c r="F9" i="11"/>
  <c r="G14" i="9" s="1"/>
  <c r="F19" i="11" l="1"/>
  <c r="C28" i="9" s="1"/>
  <c r="E25" i="15"/>
  <c r="E16" i="15"/>
  <c r="E17" i="15"/>
  <c r="E18" i="15"/>
  <c r="E19" i="15"/>
  <c r="E20" i="15"/>
  <c r="E21" i="15"/>
  <c r="E22" i="15"/>
  <c r="E23" i="15"/>
  <c r="E24" i="15"/>
  <c r="E15" i="16"/>
  <c r="E16" i="16"/>
  <c r="E17" i="16"/>
  <c r="E18" i="16"/>
  <c r="E19" i="16"/>
  <c r="E20" i="16"/>
  <c r="E23" i="16"/>
  <c r="E15" i="10"/>
  <c r="G15" i="10" s="1"/>
  <c r="E14" i="10"/>
  <c r="G14" i="10" s="1"/>
  <c r="E13" i="10"/>
  <c r="G13" i="10" s="1"/>
  <c r="E12" i="10"/>
  <c r="F11" i="10"/>
  <c r="G11" i="10" s="1"/>
  <c r="F10" i="10"/>
  <c r="G10" i="10" s="1"/>
  <c r="D14" i="9" l="1"/>
  <c r="E16" i="10"/>
  <c r="G12" i="10"/>
  <c r="C14" i="9" s="1"/>
  <c r="F16" i="10"/>
  <c r="G15" i="9"/>
  <c r="E31" i="16"/>
  <c r="E30" i="16"/>
  <c r="E29" i="16"/>
  <c r="E28" i="16"/>
  <c r="E27" i="16"/>
  <c r="E26" i="16"/>
  <c r="E24" i="16"/>
  <c r="E14" i="16"/>
  <c r="E13" i="16"/>
  <c r="E12" i="16"/>
  <c r="E11" i="16"/>
  <c r="E10" i="16"/>
  <c r="E9" i="16"/>
  <c r="E8" i="16"/>
  <c r="G16" i="10" l="1"/>
  <c r="E32" i="16"/>
  <c r="H15" i="12"/>
  <c r="H17" i="12"/>
  <c r="H19" i="12"/>
  <c r="F20" i="12"/>
  <c r="H20" i="12" s="1"/>
  <c r="F21" i="12"/>
  <c r="H21" i="12" s="1"/>
  <c r="F22" i="12"/>
  <c r="H22" i="12" s="1"/>
  <c r="F28" i="12"/>
  <c r="H28" i="12" s="1"/>
  <c r="C21" i="14" s="1"/>
  <c r="E21" i="14" s="1"/>
  <c r="H16" i="12"/>
  <c r="H18" i="12"/>
  <c r="H14" i="12"/>
  <c r="E10" i="2"/>
  <c r="E11" i="2"/>
  <c r="E12" i="2"/>
  <c r="E13" i="2"/>
  <c r="E14" i="2"/>
  <c r="E15" i="2"/>
  <c r="E16" i="2"/>
  <c r="E17" i="2"/>
  <c r="E18" i="2"/>
  <c r="E9" i="2"/>
  <c r="F18" i="1"/>
  <c r="F19" i="1"/>
  <c r="F20" i="1"/>
  <c r="F21" i="1"/>
  <c r="F22" i="1"/>
  <c r="F23" i="1"/>
  <c r="F24" i="1"/>
  <c r="F25" i="1"/>
  <c r="F26" i="1"/>
  <c r="F27" i="1"/>
  <c r="F17" i="1"/>
  <c r="E19" i="2" l="1"/>
  <c r="C16" i="9"/>
  <c r="H43" i="3"/>
  <c r="H42" i="3"/>
  <c r="I44" i="1"/>
  <c r="I45" i="1"/>
  <c r="I46" i="1"/>
  <c r="I47" i="1"/>
  <c r="I48" i="1"/>
  <c r="H45" i="1"/>
  <c r="H44" i="1"/>
  <c r="H48" i="1"/>
  <c r="H47" i="1"/>
  <c r="H46" i="1"/>
  <c r="H43" i="1"/>
  <c r="F7" i="4"/>
  <c r="G16" i="9"/>
  <c r="H18" i="1"/>
  <c r="C8" i="5" s="1"/>
  <c r="E8" i="5" s="1"/>
  <c r="C8" i="14"/>
  <c r="E8" i="14" s="1"/>
  <c r="E12" i="15"/>
  <c r="H21" i="3"/>
  <c r="H22" i="3"/>
  <c r="H18" i="3"/>
  <c r="H17" i="3"/>
  <c r="E20" i="6"/>
  <c r="E19" i="6"/>
  <c r="E18" i="6"/>
  <c r="E17" i="6"/>
  <c r="E16" i="6"/>
  <c r="E15" i="6"/>
  <c r="E14" i="6"/>
  <c r="E13" i="6"/>
  <c r="E12" i="6"/>
  <c r="E11" i="6"/>
  <c r="F16" i="4"/>
  <c r="F15" i="4"/>
  <c r="F14" i="4"/>
  <c r="F13" i="4"/>
  <c r="F12" i="4"/>
  <c r="F11" i="4"/>
  <c r="F10" i="4"/>
  <c r="F9" i="4"/>
  <c r="F8" i="4"/>
  <c r="H27" i="1"/>
  <c r="C17" i="5" s="1"/>
  <c r="E17" i="5" s="1"/>
  <c r="H26" i="1"/>
  <c r="C16" i="5" s="1"/>
  <c r="E16" i="5" s="1"/>
  <c r="H25" i="1"/>
  <c r="C15" i="5" s="1"/>
  <c r="E15" i="5" s="1"/>
  <c r="H24" i="1"/>
  <c r="C14" i="5" s="1"/>
  <c r="E14" i="5" s="1"/>
  <c r="H23" i="1"/>
  <c r="C13" i="5" s="1"/>
  <c r="E13" i="5" s="1"/>
  <c r="H22" i="1"/>
  <c r="C12" i="5" s="1"/>
  <c r="E12" i="5" s="1"/>
  <c r="H21" i="1"/>
  <c r="C11" i="5" s="1"/>
  <c r="E11" i="5" s="1"/>
  <c r="H20" i="1"/>
  <c r="C10" i="5" s="1"/>
  <c r="E10" i="5" s="1"/>
  <c r="H19" i="1"/>
  <c r="C9" i="5" s="1"/>
  <c r="E9" i="5" s="1"/>
  <c r="E33" i="15"/>
  <c r="E32" i="15"/>
  <c r="E31" i="15"/>
  <c r="E30" i="15"/>
  <c r="E29" i="15"/>
  <c r="E26" i="15"/>
  <c r="E15" i="15"/>
  <c r="E14" i="15"/>
  <c r="E13" i="15"/>
  <c r="G17" i="9"/>
  <c r="G18" i="9"/>
  <c r="E28" i="15"/>
  <c r="E11" i="15"/>
  <c r="E10" i="15"/>
  <c r="H16" i="3"/>
  <c r="B15" i="5"/>
  <c r="F16" i="1"/>
  <c r="F15" i="1"/>
  <c r="B8" i="14"/>
  <c r="B9" i="14"/>
  <c r="B10" i="14"/>
  <c r="B11" i="14"/>
  <c r="B12" i="14"/>
  <c r="B13" i="14"/>
  <c r="B14" i="14"/>
  <c r="B15" i="14"/>
  <c r="B7" i="14"/>
  <c r="B6" i="14"/>
  <c r="B5" i="14"/>
  <c r="H13" i="12"/>
  <c r="C6" i="14" s="1"/>
  <c r="E6" i="14" s="1"/>
  <c r="H12" i="12"/>
  <c r="C5" i="14"/>
  <c r="E5" i="14" s="1"/>
  <c r="C9" i="14"/>
  <c r="E9" i="14" s="1"/>
  <c r="C10" i="14"/>
  <c r="E10" i="14" s="1"/>
  <c r="C11" i="14"/>
  <c r="E11" i="14" s="1"/>
  <c r="C12" i="14"/>
  <c r="E12" i="14" s="1"/>
  <c r="C13" i="14"/>
  <c r="E13" i="14" s="1"/>
  <c r="C14" i="14"/>
  <c r="E14" i="14" s="1"/>
  <c r="C15" i="14"/>
  <c r="E15" i="14" s="1"/>
  <c r="H23" i="3"/>
  <c r="H24" i="3"/>
  <c r="H15" i="3"/>
  <c r="E10" i="6"/>
  <c r="E8" i="2"/>
  <c r="E7" i="2"/>
  <c r="F6" i="4"/>
  <c r="F5" i="4"/>
  <c r="B7" i="5"/>
  <c r="B8" i="5"/>
  <c r="H15" i="1"/>
  <c r="G24" i="9"/>
  <c r="G23" i="9"/>
  <c r="G22" i="9"/>
  <c r="G21" i="9"/>
  <c r="G20" i="9"/>
  <c r="G19" i="9"/>
  <c r="H16" i="1"/>
  <c r="B6" i="5"/>
  <c r="B9" i="5"/>
  <c r="B10" i="5"/>
  <c r="B11" i="5"/>
  <c r="B12" i="5"/>
  <c r="B13" i="5"/>
  <c r="B14" i="5"/>
  <c r="B5" i="5"/>
  <c r="C5" i="5" l="1"/>
  <c r="E5" i="5" s="1"/>
  <c r="C5" i="18"/>
  <c r="E5" i="18" s="1"/>
  <c r="F49" i="1"/>
  <c r="F51" i="1" s="1"/>
  <c r="H44" i="3"/>
  <c r="C22" i="9" s="1"/>
  <c r="C6" i="5"/>
  <c r="E6" i="5" s="1"/>
  <c r="C6" i="18"/>
  <c r="E6" i="18" s="1"/>
  <c r="E34" i="15"/>
  <c r="C15" i="9" s="1"/>
  <c r="H29" i="12"/>
  <c r="C22" i="14" s="1"/>
  <c r="C7" i="14"/>
  <c r="E7" i="14" s="1"/>
  <c r="E22" i="14" s="1"/>
  <c r="C24" i="9" s="1"/>
  <c r="E21" i="6"/>
  <c r="C21" i="9" s="1"/>
  <c r="C20" i="9"/>
  <c r="F17" i="4"/>
  <c r="C19" i="9" s="1"/>
  <c r="D26" i="9" l="1"/>
  <c r="C23" i="9"/>
  <c r="H17" i="1" l="1"/>
  <c r="C7" i="5" l="1"/>
  <c r="H49" i="1"/>
  <c r="H51" i="1" s="1"/>
  <c r="E7" i="5" l="1"/>
  <c r="C32" i="5"/>
  <c r="E32" i="5" l="1"/>
  <c r="E34" i="5" l="1"/>
  <c r="C18" i="9" s="1"/>
  <c r="C25" i="9" s="1"/>
  <c r="C27" i="9" s="1"/>
  <c r="G40" i="9" l="1"/>
  <c r="G44" i="9"/>
  <c r="G33" i="9"/>
  <c r="G28" i="9"/>
  <c r="G39" i="9"/>
  <c r="E16" i="9"/>
  <c r="E25" i="9"/>
  <c r="E20" i="9"/>
  <c r="E21" i="9"/>
  <c r="F17" i="9"/>
  <c r="E17" i="9"/>
  <c r="E24" i="9"/>
  <c r="E15" i="9"/>
  <c r="E26" i="9"/>
  <c r="E14" i="9"/>
  <c r="F14" i="9" s="1"/>
  <c r="C29" i="9"/>
  <c r="E19" i="9"/>
  <c r="F19" i="9" s="1"/>
  <c r="E22" i="9"/>
  <c r="E18" i="9"/>
  <c r="E23" i="9"/>
  <c r="E2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3" authorId="0" shapeId="0" xr:uid="{00000000-0006-0000-0100-000001000000}">
      <text>
        <r>
          <rPr>
            <b/>
            <sz val="16"/>
            <color indexed="81"/>
            <rFont val="Tahoma"/>
            <family val="2"/>
          </rPr>
          <t>This is a summary of all following budget pages. Please list all amounts as whole dollars.</t>
        </r>
        <r>
          <rPr>
            <sz val="8"/>
            <color indexed="81"/>
            <rFont val="Tahoma"/>
            <family val="2"/>
          </rPr>
          <t xml:space="preserve">
</t>
        </r>
      </text>
    </comment>
    <comment ref="C13" authorId="1" shapeId="0" xr:uid="{00000000-0006-0000-0100-000002000000}">
      <text>
        <r>
          <rPr>
            <b/>
            <sz val="16"/>
            <color indexed="81"/>
            <rFont val="Tahoma"/>
            <family val="2"/>
          </rPr>
          <t>The Provider Paid portion will be the contract amount and does not include training paid by WC.</t>
        </r>
        <r>
          <rPr>
            <sz val="9"/>
            <color indexed="81"/>
            <rFont val="Tahoma"/>
            <family val="2"/>
          </rPr>
          <t xml:space="preserve">
</t>
        </r>
      </text>
    </comment>
    <comment ref="D13" authorId="1" shapeId="0" xr:uid="{00000000-0006-0000-0100-000003000000}">
      <text>
        <r>
          <rPr>
            <b/>
            <sz val="16"/>
            <color indexed="81"/>
            <rFont val="Tahoma"/>
            <family val="2"/>
          </rPr>
          <t>This is the amount of training expenses paid by WC and held in reserve for the project.</t>
        </r>
        <r>
          <rPr>
            <sz val="9"/>
            <color indexed="81"/>
            <rFont val="Tahoma"/>
            <family val="2"/>
          </rPr>
          <t xml:space="preserve">
</t>
        </r>
      </text>
    </comment>
    <comment ref="C27" authorId="1" shapeId="0" xr:uid="{00000000-0006-0000-0100-000004000000}">
      <text>
        <r>
          <rPr>
            <b/>
            <sz val="16"/>
            <color indexed="81"/>
            <rFont val="Tahoma"/>
            <family val="2"/>
          </rPr>
          <t>This is the total amount of WC funds needed for the project.</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800-000001000000}">
      <text>
        <r>
          <rPr>
            <sz val="14"/>
            <color indexed="81"/>
            <rFont val="Tahoma"/>
            <family val="2"/>
          </rPr>
          <t>List non-expendable items that are to be purchased. Non-expendable equipment is tangible property having a useful life of more than one year and an acquisition cost of $500 or more per unit. Applicants should analyze the cost benefits of purchasing versus leasing equipment, especially high cost items and those subject to rapid technical advances. Explain how the equipment is necessary for the success of the project. Include ALL equipment purchases here, regardless of purpose.</t>
        </r>
      </text>
    </comment>
    <comment ref="E6" authorId="1" shapeId="0" xr:uid="{00000000-0006-0000-0800-000002000000}">
      <text>
        <r>
          <rPr>
            <sz val="14"/>
            <color indexed="81"/>
            <rFont val="Tahoma"/>
            <family val="2"/>
          </rPr>
          <t>If the unit cost is listed as less than $500, an error message will flag saying "List on tab H." and the line will not be included in the Total.</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a7891a</author>
  </authors>
  <commentList>
    <comment ref="B1" authorId="0" shapeId="0" xr:uid="{00000000-0006-0000-0900-000001000000}">
      <text>
        <r>
          <rPr>
            <sz val="14"/>
            <color indexed="81"/>
            <rFont val="Tahoma"/>
            <family val="2"/>
          </rPr>
          <t xml:space="preserve">ALL subcontracts for any </t>
        </r>
        <r>
          <rPr>
            <u/>
            <sz val="14"/>
            <color indexed="81"/>
            <rFont val="Tahoma"/>
            <family val="2"/>
          </rPr>
          <t>non-participant service</t>
        </r>
        <r>
          <rPr>
            <sz val="14"/>
            <color indexed="81"/>
            <rFont val="Tahoma"/>
            <family val="2"/>
          </rPr>
          <t xml:space="preserve"> must be listed on this page, regardless of purpose. Put participant service related contracts at the bottom of the supportive services tab B. ALL subcontracts of one thousand dollars ($1,000.00) or over must be submitted to WC staff for procurement compliance approval prior to the award of the contract or the costs may not be reimbursed by contract funds.</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A00-000001000000}">
      <text>
        <r>
          <rPr>
            <sz val="16"/>
            <color indexed="81"/>
            <rFont val="Tahoma"/>
            <family val="2"/>
          </rPr>
          <t xml:space="preserve">List necessary overhead items on this tab. The top section is for direct or shared direct expenses only and the bottom section is for all indirect expenses. Direct expenses are not shared with any other project or program and are incurred solely for this project. Shared direct expenses are shared with another project or program and are able to be equitably distributed to each benefiting program or project without undue burden. Indirect expenses are those that benefit ALL projects or programs and are not able to be </t>
        </r>
        <r>
          <rPr>
            <u/>
            <sz val="16"/>
            <color indexed="81"/>
            <rFont val="Tahoma"/>
            <family val="2"/>
          </rPr>
          <t>readily</t>
        </r>
        <r>
          <rPr>
            <sz val="16"/>
            <color indexed="81"/>
            <rFont val="Tahoma"/>
            <family val="2"/>
          </rPr>
          <t xml:space="preserve"> identified with any one project or program. Typical indirect expenses include the Executive Director or equivalent, HR staff, accounting staff, and all related costs that support those staff such as communication devices, supplies, facilities costs, etc.</t>
        </r>
      </text>
    </comment>
    <comment ref="G14" authorId="1" shapeId="0" xr:uid="{00000000-0006-0000-0A00-000002000000}">
      <text>
        <r>
          <rPr>
            <sz val="14"/>
            <color indexed="81"/>
            <rFont val="Tahoma"/>
            <family val="2"/>
          </rPr>
          <t>If 100% is assigned to this contract, it must be labeled as "N/A-Direct Charged."</t>
        </r>
        <r>
          <rPr>
            <sz val="9"/>
            <color indexed="81"/>
            <rFont val="Tahoma"/>
            <family val="2"/>
          </rPr>
          <t xml:space="preserve">
</t>
        </r>
      </text>
    </comment>
    <comment ref="D41" authorId="1" shapeId="0" xr:uid="{00000000-0006-0000-0A00-000003000000}">
      <text>
        <r>
          <rPr>
            <sz val="14"/>
            <color indexed="81"/>
            <rFont val="Tahoma"/>
            <family val="2"/>
          </rPr>
          <t xml:space="preserve">Enter total amount of the base used to calculate indirect costs for this award for this contract period. For example, if the indirect base is direct salaries and fringe, enter that budgeted total for this project. </t>
        </r>
      </text>
    </comment>
    <comment ref="F41" authorId="1" shapeId="0" xr:uid="{00000000-0006-0000-0A00-000004000000}">
      <text>
        <r>
          <rPr>
            <sz val="14"/>
            <color indexed="81"/>
            <rFont val="Tahoma"/>
            <family val="2"/>
          </rPr>
          <t>Enter % to be billed to this contract.</t>
        </r>
      </text>
    </comment>
    <comment ref="G41" authorId="1" shapeId="0" xr:uid="{00000000-0006-0000-0A00-000005000000}">
      <text>
        <r>
          <rPr>
            <sz val="14"/>
            <color indexed="81"/>
            <rFont val="Tahoma"/>
            <family val="2"/>
          </rPr>
          <t>If your organization already has an approved indirect cost rate, choose "Approved indirect cost rate." If one will need to be negotiated with WC or is pending negotiation, choose "Rate to be determined."</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B00-000001000000}">
      <text>
        <r>
          <rPr>
            <sz val="16"/>
            <color indexed="81"/>
            <rFont val="Tahoma"/>
            <family val="2"/>
          </rPr>
          <t xml:space="preserve">Examples of support staff include: a dedicated grant accountant or a receptionist shared by multiple programs. Compensation for employees engaged in grant activities must be consistant to those performing similar work within the organization.  Any contractual staff must be listed on the Consult-Contract page or the Training page according to the type of work being performed. </t>
        </r>
        <r>
          <rPr>
            <sz val="8"/>
            <color indexed="81"/>
            <rFont val="Tahoma"/>
            <family val="2"/>
          </rPr>
          <t xml:space="preserve">
</t>
        </r>
      </text>
    </comment>
    <comment ref="G11" authorId="1" shapeId="0" xr:uid="{00000000-0006-0000-0B00-000002000000}">
      <text>
        <r>
          <rPr>
            <sz val="14"/>
            <color indexed="81"/>
            <rFont val="Tahoma"/>
            <family val="2"/>
          </rPr>
          <t>If this position is listed as Direct charged, the distribution base must read "N/A-Direct Charged 100%."</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C00-000001000000}">
      <text>
        <r>
          <rPr>
            <sz val="16"/>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6"/>
            <color indexed="81"/>
            <rFont val="Tahoma"/>
            <family val="2"/>
          </rPr>
          <t>only the employer</t>
        </r>
        <r>
          <rPr>
            <sz val="16"/>
            <color indexed="81"/>
            <rFont val="Tahoma"/>
            <family val="2"/>
          </rPr>
          <t xml:space="preserve"> cost of payroll taxes, insurance benefits, retirement costs, or other benefits.  </t>
        </r>
        <r>
          <rPr>
            <sz val="8"/>
            <color indexed="81"/>
            <rFont val="Tahoma"/>
            <family val="2"/>
          </rPr>
          <t xml:space="preserve">
</t>
        </r>
      </text>
    </comment>
    <comment ref="B4" authorId="1" shapeId="0" xr:uid="{00000000-0006-0000-0C00-000002000000}">
      <text>
        <r>
          <rPr>
            <sz val="12"/>
            <color indexed="81"/>
            <rFont val="Tahoma"/>
            <family val="2"/>
          </rPr>
          <t>List each position working in a support function under this project and their names, if known. This column should automatically populate based on the information on Page I.</t>
        </r>
        <r>
          <rPr>
            <sz val="8"/>
            <color indexed="81"/>
            <rFont val="Tahoma"/>
            <family val="2"/>
          </rPr>
          <t xml:space="preserve">
</t>
        </r>
      </text>
    </comment>
    <comment ref="C4" authorId="1" shapeId="0" xr:uid="{00000000-0006-0000-0C00-000003000000}">
      <text>
        <r>
          <rPr>
            <sz val="12"/>
            <color indexed="81"/>
            <rFont val="Tahoma"/>
            <family val="2"/>
          </rPr>
          <t>This amount should automatically fill-in from the Personnel page.</t>
        </r>
        <r>
          <rPr>
            <sz val="8"/>
            <color indexed="81"/>
            <rFont val="Tahoma"/>
            <family val="2"/>
          </rPr>
          <t xml:space="preserve">
</t>
        </r>
      </text>
    </comment>
    <comment ref="D4" authorId="1" shapeId="0" xr:uid="{00000000-0006-0000-0C00-000004000000}">
      <text>
        <r>
          <rPr>
            <sz val="12"/>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a7891a</author>
  </authors>
  <commentList>
    <comment ref="B1" authorId="0" shapeId="0" xr:uid="{00000000-0006-0000-0D00-000001000000}">
      <text>
        <r>
          <rPr>
            <sz val="16"/>
            <color indexed="81"/>
            <rFont val="Tahoma"/>
            <family val="2"/>
          </rPr>
          <t>Match is cash or in-kind goods or services provided directly or indirectly by the grantee to help meet the goals and objectives of the program.</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a7891a</author>
  </authors>
  <commentList>
    <comment ref="B1" authorId="0" shapeId="0" xr:uid="{00000000-0006-0000-0200-000001000000}">
      <text>
        <r>
          <rPr>
            <sz val="14"/>
            <color indexed="81"/>
            <rFont val="Tahoma"/>
            <family val="2"/>
          </rPr>
          <t>List participant costs by type and show the basis for computation. These services include: occupational skills training contained on WC's ETPL list; on-the-job training which pays subsidies to employers during a participant's training period; customized training conducted with a commitment by an employer or group of employers to employ an individual upon successful completion of the training, and incumbent worker training in which participants receive upgraded skills training to increase their skills needed to retain or advance in employment.</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a7891a</author>
    <author>fcannella</author>
  </authors>
  <commentList>
    <comment ref="B1" authorId="0" shapeId="0" xr:uid="{00000000-0006-0000-0300-000001000000}">
      <text>
        <r>
          <rPr>
            <sz val="14"/>
            <color indexed="81"/>
            <rFont val="Tahoma"/>
            <family val="2"/>
          </rPr>
          <t xml:space="preserve">Such services include transportation, child care, dependant care, housing, and pre-employment expenses that are necessary to enable an individual to participate in WIOA activities.  </t>
        </r>
        <r>
          <rPr>
            <b/>
            <sz val="8"/>
            <color indexed="81"/>
            <rFont val="Tahoma"/>
            <family val="2"/>
          </rPr>
          <t xml:space="preserve">
</t>
        </r>
      </text>
    </comment>
    <comment ref="B27" authorId="1" shapeId="0" xr:uid="{00000000-0006-0000-0300-000002000000}">
      <text>
        <r>
          <rPr>
            <sz val="16"/>
            <color indexed="81"/>
            <rFont val="Tahoma"/>
            <family val="2"/>
          </rPr>
          <t>All participant services contracts must be competitively procured according to WC procurement requirements.</t>
        </r>
        <r>
          <rPr>
            <b/>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a7891a</author>
    <author>fcannella</author>
  </authors>
  <commentList>
    <comment ref="B1" authorId="0" shapeId="0" xr:uid="{00000000-0006-0000-0400-000001000000}">
      <text>
        <r>
          <rPr>
            <sz val="14"/>
            <color indexed="81"/>
            <rFont val="Tahoma"/>
            <family val="2"/>
          </rPr>
          <t xml:space="preserve">Such services include transportation, child care, dependant care, housing, and pre-employment expenses that are necessary to enable an individual to participate in WIOA activities.  </t>
        </r>
        <r>
          <rPr>
            <b/>
            <sz val="8"/>
            <color indexed="81"/>
            <rFont val="Tahoma"/>
            <family val="2"/>
          </rPr>
          <t xml:space="preserve">
</t>
        </r>
      </text>
    </comment>
    <comment ref="B25" authorId="1" shapeId="0" xr:uid="{00000000-0006-0000-0400-000002000000}">
      <text>
        <r>
          <rPr>
            <sz val="16"/>
            <color indexed="81"/>
            <rFont val="Tahoma"/>
            <family val="2"/>
          </rPr>
          <t>All participant services contracts must be competitively procured according to WC procurement requirements.</t>
        </r>
        <r>
          <rPr>
            <b/>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500-000001000000}">
      <text>
        <r>
          <rPr>
            <sz val="16"/>
            <color indexed="81"/>
            <rFont val="Tahoma"/>
            <family val="2"/>
          </rPr>
          <t xml:space="preserve">List each position by title and name of employee, if available. Show the annual salary rate and percentage of time devoted to the project. Compensation for employees engaged in grant activities must be consistant to those performing similar work within the organization. </t>
        </r>
        <r>
          <rPr>
            <sz val="8"/>
            <color indexed="81"/>
            <rFont val="Tahoma"/>
            <family val="2"/>
          </rPr>
          <t xml:space="preserve">
</t>
        </r>
      </text>
    </comment>
    <comment ref="B14" authorId="1" shapeId="0" xr:uid="{00000000-0006-0000-0500-000002000000}">
      <text>
        <r>
          <rPr>
            <sz val="14"/>
            <color indexed="81"/>
            <rFont val="Tahoma"/>
            <family val="2"/>
          </rPr>
          <t xml:space="preserve">List each position working direct hours in a programmatic capacity under this contract and their names, if known.  </t>
        </r>
        <r>
          <rPr>
            <sz val="8"/>
            <color indexed="81"/>
            <rFont val="Tahoma"/>
            <family val="2"/>
          </rPr>
          <t xml:space="preserve">
</t>
        </r>
      </text>
    </comment>
    <comment ref="C14" authorId="1" shapeId="0" xr:uid="{00000000-0006-0000-0500-000003000000}">
      <text>
        <r>
          <rPr>
            <sz val="14"/>
            <color indexed="81"/>
            <rFont val="Tahoma"/>
            <family val="2"/>
          </rPr>
          <t xml:space="preserve">Only choose Career Coach or Job Developer if the staff member is solely performing those functions. A staff member may be split into multiple lines if they have multiple job functions.
</t>
        </r>
      </text>
    </comment>
    <comment ref="D14" authorId="1" shapeId="0" xr:uid="{00000000-0006-0000-0500-000004000000}">
      <text>
        <r>
          <rPr>
            <sz val="14"/>
            <color indexed="81"/>
            <rFont val="Tahoma"/>
            <family val="2"/>
          </rPr>
          <t>Enter each position's full annual salary, even if the position is shared with other projects or funding sources.</t>
        </r>
        <r>
          <rPr>
            <sz val="12"/>
            <color indexed="81"/>
            <rFont val="Tahoma"/>
            <family val="2"/>
          </rPr>
          <t xml:space="preserve"> </t>
        </r>
        <r>
          <rPr>
            <sz val="8"/>
            <color indexed="81"/>
            <rFont val="Tahoma"/>
            <family val="2"/>
          </rPr>
          <t xml:space="preserve">
</t>
        </r>
      </text>
    </comment>
    <comment ref="E14" authorId="1" shapeId="0" xr:uid="{00000000-0006-0000-0500-000005000000}">
      <text>
        <r>
          <rPr>
            <sz val="12"/>
            <color indexed="81"/>
            <rFont val="Tahoma"/>
            <family val="2"/>
          </rPr>
          <t>Enter the percentage of time this staff member is devoted solely to this contract.</t>
        </r>
      </text>
    </comment>
    <comment ref="F14" authorId="1" shapeId="0" xr:uid="{00000000-0006-0000-0500-000006000000}">
      <text>
        <r>
          <rPr>
            <sz val="14"/>
            <color indexed="81"/>
            <rFont val="Tahoma"/>
            <family val="2"/>
          </rPr>
          <t>This number is not included in the total cost computation and the column is locked. This number auto-populates based on the percentage of time to this contract in the previous column.</t>
        </r>
        <r>
          <rPr>
            <sz val="8"/>
            <color indexed="81"/>
            <rFont val="Tahoma"/>
            <family val="2"/>
          </rPr>
          <t xml:space="preserve">
</t>
        </r>
      </text>
    </comment>
    <comment ref="G14" authorId="1" shapeId="0" xr:uid="{00000000-0006-0000-0500-000007000000}">
      <text>
        <r>
          <rPr>
            <sz val="14"/>
            <color indexed="81"/>
            <rFont val="Tahoma"/>
            <family val="2"/>
          </rPr>
          <t>Enter the number of months each position will be devoted to this project during the contract period.</t>
        </r>
        <r>
          <rPr>
            <sz val="8"/>
            <color indexed="81"/>
            <rFont val="Tahoma"/>
            <family val="2"/>
          </rPr>
          <t xml:space="preserve">
</t>
        </r>
      </text>
    </comment>
    <comment ref="B42" authorId="1" shapeId="0" xr:uid="{00000000-0006-0000-0500-000008000000}">
      <text>
        <r>
          <rPr>
            <sz val="14"/>
            <color indexed="81"/>
            <rFont val="Tahoma"/>
            <family val="2"/>
          </rPr>
          <t>Include any staff employed by a temp service or under contract here.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84335A05-C427-4871-8C84-81D10CA2D290}">
      <text>
        <r>
          <rPr>
            <sz val="16"/>
            <color indexed="81"/>
            <rFont val="Tahoma"/>
            <family val="2"/>
          </rPr>
          <t xml:space="preserve">List each position by title and name of employee, if available. Show the annual salary rate and percentage of time devoted to the project. Compensation for employees engaged in grant activities must be consistant to those performing similar work within the organization. </t>
        </r>
        <r>
          <rPr>
            <sz val="8"/>
            <color indexed="81"/>
            <rFont val="Tahoma"/>
            <family val="2"/>
          </rPr>
          <t xml:space="preserve">
</t>
        </r>
      </text>
    </comment>
    <comment ref="B14" authorId="1" shapeId="0" xr:uid="{C242EEB8-26A8-41F5-87BA-762B4EF79C6E}">
      <text>
        <r>
          <rPr>
            <sz val="14"/>
            <color indexed="81"/>
            <rFont val="Tahoma"/>
            <family val="2"/>
          </rPr>
          <t xml:space="preserve">List each position working direct hours in a programmatic capacity under this contract and their names, if known.  </t>
        </r>
        <r>
          <rPr>
            <sz val="8"/>
            <color indexed="81"/>
            <rFont val="Tahoma"/>
            <family val="2"/>
          </rPr>
          <t xml:space="preserve">
</t>
        </r>
      </text>
    </comment>
    <comment ref="C14" authorId="1" shapeId="0" xr:uid="{0D92773C-F135-4E1A-A7AE-12AA3D51AAE5}">
      <text>
        <r>
          <rPr>
            <sz val="14"/>
            <color indexed="81"/>
            <rFont val="Tahoma"/>
            <family val="2"/>
          </rPr>
          <t xml:space="preserve">Only choose Career Coach or Job Developer if the staff member is solely performing those functions. A staff member may be split into multiple lines if they have multiple job functions.
</t>
        </r>
      </text>
    </comment>
    <comment ref="D14" authorId="1" shapeId="0" xr:uid="{CB35D58C-1E37-4223-8C34-D977763D2638}">
      <text>
        <r>
          <rPr>
            <sz val="14"/>
            <color indexed="81"/>
            <rFont val="Tahoma"/>
            <family val="2"/>
          </rPr>
          <t>Enter each position's full annual salary, even if the position is shared with other projects or funding sources.</t>
        </r>
        <r>
          <rPr>
            <sz val="12"/>
            <color indexed="81"/>
            <rFont val="Tahoma"/>
            <family val="2"/>
          </rPr>
          <t xml:space="preserve"> </t>
        </r>
        <r>
          <rPr>
            <sz val="8"/>
            <color indexed="81"/>
            <rFont val="Tahoma"/>
            <family val="2"/>
          </rPr>
          <t xml:space="preserve">
</t>
        </r>
      </text>
    </comment>
    <comment ref="E14" authorId="1" shapeId="0" xr:uid="{EDADFD3D-9B46-419C-A900-62C35747EF2D}">
      <text>
        <r>
          <rPr>
            <sz val="12"/>
            <color indexed="81"/>
            <rFont val="Tahoma"/>
            <family val="2"/>
          </rPr>
          <t>Enter the percentage of time this staff member is devoted solely to this contract.</t>
        </r>
      </text>
    </comment>
    <comment ref="F14" authorId="1" shapeId="0" xr:uid="{79B5262C-8D96-49B9-82F8-DABB69C9B9B8}">
      <text>
        <r>
          <rPr>
            <sz val="14"/>
            <color indexed="81"/>
            <rFont val="Tahoma"/>
            <family val="2"/>
          </rPr>
          <t>This number is not included in the total cost computation and the column is locked. This number auto-populates based on the percentage of time to this contract in the previous column.</t>
        </r>
        <r>
          <rPr>
            <sz val="8"/>
            <color indexed="81"/>
            <rFont val="Tahoma"/>
            <family val="2"/>
          </rPr>
          <t xml:space="preserve">
</t>
        </r>
      </text>
    </comment>
    <comment ref="G14" authorId="1" shapeId="0" xr:uid="{1EBC2167-77C7-4359-A491-1AC531F3B3F6}">
      <text>
        <r>
          <rPr>
            <sz val="14"/>
            <color indexed="81"/>
            <rFont val="Tahoma"/>
            <family val="2"/>
          </rPr>
          <t>Enter the number of months each position will be devoted to this project during the contract period.</t>
        </r>
        <r>
          <rPr>
            <sz val="8"/>
            <color indexed="81"/>
            <rFont val="Tahoma"/>
            <family val="2"/>
          </rPr>
          <t xml:space="preserve">
</t>
        </r>
      </text>
    </comment>
    <comment ref="B42" authorId="1" shapeId="0" xr:uid="{85BB4A04-40F7-442C-AAC3-EE97E3068364}">
      <text>
        <r>
          <rPr>
            <sz val="14"/>
            <color indexed="81"/>
            <rFont val="Tahoma"/>
            <family val="2"/>
          </rPr>
          <t>Include any staff employed by a temp service or under contract here.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600-000001000000}">
      <text>
        <r>
          <rPr>
            <sz val="14"/>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4"/>
            <color indexed="81"/>
            <rFont val="Tahoma"/>
            <family val="2"/>
          </rPr>
          <t>only the employer</t>
        </r>
        <r>
          <rPr>
            <sz val="14"/>
            <color indexed="81"/>
            <rFont val="Tahoma"/>
            <family val="2"/>
          </rPr>
          <t xml:space="preserve"> cost of payroll taxes, insurance benefits, retirement costs, or other benefits. </t>
        </r>
        <r>
          <rPr>
            <sz val="12"/>
            <color indexed="81"/>
            <rFont val="Tahoma"/>
            <family val="2"/>
          </rPr>
          <t xml:space="preserve"> </t>
        </r>
        <r>
          <rPr>
            <sz val="8"/>
            <color indexed="81"/>
            <rFont val="Tahoma"/>
            <family val="2"/>
          </rPr>
          <t xml:space="preserve">
</t>
        </r>
      </text>
    </comment>
    <comment ref="B4" authorId="1" shapeId="0" xr:uid="{00000000-0006-0000-0600-000002000000}">
      <text>
        <r>
          <rPr>
            <sz val="14"/>
            <color indexed="81"/>
            <rFont val="Tahoma"/>
            <family val="2"/>
          </rPr>
          <t>The Position-Names will auto-populate based on the staff entered on Tab C. Program Personnel.</t>
        </r>
        <r>
          <rPr>
            <sz val="8"/>
            <color indexed="81"/>
            <rFont val="Tahoma"/>
            <family val="2"/>
          </rPr>
          <t xml:space="preserve">
</t>
        </r>
      </text>
    </comment>
    <comment ref="C4" authorId="1" shapeId="0" xr:uid="{00000000-0006-0000-0600-000003000000}">
      <text>
        <r>
          <rPr>
            <sz val="14"/>
            <color indexed="81"/>
            <rFont val="Tahoma"/>
            <family val="2"/>
          </rPr>
          <t>This amount should automatically fill-in from the Personnel page.</t>
        </r>
        <r>
          <rPr>
            <sz val="8"/>
            <color indexed="81"/>
            <rFont val="Tahoma"/>
            <family val="2"/>
          </rPr>
          <t xml:space="preserve">
</t>
        </r>
      </text>
    </comment>
    <comment ref="D4" authorId="1" shapeId="0" xr:uid="{00000000-0006-0000-0600-000004000000}">
      <text>
        <r>
          <rPr>
            <sz val="14"/>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38799BC3-808D-4596-A376-0E28146FCD76}">
      <text>
        <r>
          <rPr>
            <sz val="14"/>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4"/>
            <color indexed="81"/>
            <rFont val="Tahoma"/>
            <family val="2"/>
          </rPr>
          <t>only the employer</t>
        </r>
        <r>
          <rPr>
            <sz val="14"/>
            <color indexed="81"/>
            <rFont val="Tahoma"/>
            <family val="2"/>
          </rPr>
          <t xml:space="preserve"> cost of payroll taxes, insurance benefits, retirement costs, or other benefits. </t>
        </r>
        <r>
          <rPr>
            <sz val="12"/>
            <color indexed="81"/>
            <rFont val="Tahoma"/>
            <family val="2"/>
          </rPr>
          <t xml:space="preserve"> </t>
        </r>
        <r>
          <rPr>
            <sz val="8"/>
            <color indexed="81"/>
            <rFont val="Tahoma"/>
            <family val="2"/>
          </rPr>
          <t xml:space="preserve">
</t>
        </r>
      </text>
    </comment>
    <comment ref="B4" authorId="1" shapeId="0" xr:uid="{3D814700-983D-4F4B-8693-1816E0359CCA}">
      <text>
        <r>
          <rPr>
            <sz val="14"/>
            <color indexed="81"/>
            <rFont val="Tahoma"/>
            <family val="2"/>
          </rPr>
          <t>The Position-Names will auto-populate based on the staff entered on Tab C. Program Personnel.</t>
        </r>
        <r>
          <rPr>
            <sz val="8"/>
            <color indexed="81"/>
            <rFont val="Tahoma"/>
            <family val="2"/>
          </rPr>
          <t xml:space="preserve">
</t>
        </r>
      </text>
    </comment>
    <comment ref="C4" authorId="1" shapeId="0" xr:uid="{E96EB125-2869-4D7A-BEFA-2657A3CCD46B}">
      <text>
        <r>
          <rPr>
            <sz val="14"/>
            <color indexed="81"/>
            <rFont val="Tahoma"/>
            <family val="2"/>
          </rPr>
          <t>This amount should automatically fill-in from the Personnel page.</t>
        </r>
        <r>
          <rPr>
            <sz val="8"/>
            <color indexed="81"/>
            <rFont val="Tahoma"/>
            <family val="2"/>
          </rPr>
          <t xml:space="preserve">
</t>
        </r>
      </text>
    </comment>
    <comment ref="D4" authorId="1" shapeId="0" xr:uid="{EB3B2237-0F14-44C5-9DC1-A67AF164AD72}">
      <text>
        <r>
          <rPr>
            <sz val="14"/>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a7891a</author>
  </authors>
  <commentList>
    <comment ref="B1" authorId="0" shapeId="0" xr:uid="{00000000-0006-0000-0700-000001000000}">
      <text>
        <r>
          <rPr>
            <sz val="14"/>
            <color indexed="81"/>
            <rFont val="Tahoma"/>
            <family val="2"/>
          </rPr>
          <t xml:space="preserve">List both local mileage and overnight travel and related expenses on this tab. </t>
        </r>
        <r>
          <rPr>
            <sz val="8"/>
            <color indexed="81"/>
            <rFont val="Tahoma"/>
            <family val="2"/>
          </rPr>
          <t xml:space="preserve">
</t>
        </r>
      </text>
    </comment>
  </commentList>
</comments>
</file>

<file path=xl/sharedStrings.xml><?xml version="1.0" encoding="utf-8"?>
<sst xmlns="http://schemas.openxmlformats.org/spreadsheetml/2006/main" count="591" uniqueCount="259">
  <si>
    <t>Computation</t>
  </si>
  <si>
    <t>Total</t>
  </si>
  <si>
    <t>Annual Salary</t>
  </si>
  <si>
    <t>% of Time</t>
  </si>
  <si>
    <t>Fringe %</t>
  </si>
  <si>
    <t>Destination</t>
  </si>
  <si>
    <t>Unit Cost</t>
  </si>
  <si>
    <t>No. of Units</t>
  </si>
  <si>
    <t>G. Consultants/Contracts</t>
  </si>
  <si>
    <t>Budget Summary</t>
  </si>
  <si>
    <t>Total Direct Costs</t>
  </si>
  <si>
    <t>Category</t>
  </si>
  <si>
    <t>Cost Per Unit</t>
  </si>
  <si>
    <t># of Months</t>
  </si>
  <si>
    <t>Note: Please only include items with a unit cost of $500 or over on this page.</t>
  </si>
  <si>
    <t>Item Description</t>
  </si>
  <si>
    <t>Date</t>
  </si>
  <si>
    <t>Hrs. per Week</t>
  </si>
  <si>
    <t>Total Contract Cost</t>
  </si>
  <si>
    <t>Contract Cost</t>
  </si>
  <si>
    <t>Type of Travel</t>
  </si>
  <si>
    <t>Training Description</t>
  </si>
  <si>
    <t>Other-Describe in Narrative</t>
  </si>
  <si>
    <t>Item/Service</t>
  </si>
  <si>
    <t>&lt;Choose&gt;</t>
  </si>
  <si>
    <t>Executive Director/CEO</t>
  </si>
  <si>
    <t>&lt;Choose Position or Type&gt;</t>
  </si>
  <si>
    <t>Accounting Staff</t>
  </si>
  <si>
    <t>Janitorial Staff</t>
  </si>
  <si>
    <t>Security Staff</t>
  </si>
  <si>
    <t>IT Staff</t>
  </si>
  <si>
    <t>HR Staff</t>
  </si>
  <si>
    <t>Reception/Administrative Staff</t>
  </si>
  <si>
    <t>Executive Staff (Upper Mgmt)</t>
  </si>
  <si>
    <t>Print Name</t>
  </si>
  <si>
    <t>Sign Name</t>
  </si>
  <si>
    <t>&lt;Choose Base&gt;</t>
  </si>
  <si>
    <t>Square Footage Usage</t>
  </si>
  <si>
    <t>Participant Enrollments</t>
  </si>
  <si>
    <t>Position Type</t>
  </si>
  <si>
    <t># of Total FTE's</t>
  </si>
  <si>
    <t xml:space="preserve">Contract Salary </t>
  </si>
  <si>
    <t xml:space="preserve">Does any of the above training provide either a direct or indirect financial benefit to </t>
  </si>
  <si>
    <t>your organization or a related party? If so, please describe.</t>
  </si>
  <si>
    <t>Position-Name</t>
  </si>
  <si>
    <t>Prepared By (Provider):</t>
  </si>
  <si>
    <t>Approved By (Provider):</t>
  </si>
  <si>
    <t>E. Travel</t>
  </si>
  <si>
    <t>F. Equipment</t>
  </si>
  <si>
    <t>Participant Services Costs</t>
  </si>
  <si>
    <t>Resources</t>
  </si>
  <si>
    <t>Percent of Budget</t>
  </si>
  <si>
    <t>Cost Type</t>
  </si>
  <si>
    <t>Approved By (WC Program):</t>
  </si>
  <si>
    <t>Approved By (WC Fiscal):</t>
  </si>
  <si>
    <t xml:space="preserve">F. Equipment </t>
  </si>
  <si>
    <t xml:space="preserve">*NOTE: THIS PAGE IS LOCKED AND POPULATES BASED ON INFORMATION ENTERED ON THE SECTION TABS TO THE </t>
  </si>
  <si>
    <t>RIGHT OF THIS SHEET.*</t>
  </si>
  <si>
    <t>Summary page password = 311BUDGET</t>
  </si>
  <si>
    <t>&gt;Choose&lt;</t>
  </si>
  <si>
    <t>Phone Number</t>
  </si>
  <si>
    <t>Email Address</t>
  </si>
  <si>
    <t xml:space="preserve">Notes: </t>
  </si>
  <si>
    <t xml:space="preserve"># of Participants Projected to Serve </t>
  </si>
  <si>
    <t>Sample: Clothing</t>
  </si>
  <si>
    <t>Sample: Staff mileage</t>
  </si>
  <si>
    <t>Sample: Conference travel</t>
  </si>
  <si>
    <t>To be determined</t>
  </si>
  <si>
    <t>Various-in town</t>
  </si>
  <si>
    <t>Sample: Case manager laptop</t>
  </si>
  <si>
    <t>Sample: Laser printer</t>
  </si>
  <si>
    <t xml:space="preserve">Note: </t>
  </si>
  <si>
    <t>Notes:</t>
  </si>
  <si>
    <t xml:space="preserve">Are any of the above contractors related to anyone in your organization by blood </t>
  </si>
  <si>
    <t>or marriage, or business or employment relationship? If yes, please explain.</t>
  </si>
  <si>
    <t>Type of Service</t>
  </si>
  <si>
    <t>Sample: Consulting Services</t>
  </si>
  <si>
    <t>H. Other Overhead Costs</t>
  </si>
  <si>
    <t>Sample: Office Supplies</t>
  </si>
  <si>
    <t>Indirect Cost Rate</t>
  </si>
  <si>
    <t>Other-To Be Determined</t>
  </si>
  <si>
    <t>Cost</t>
  </si>
  <si>
    <t>Units</t>
  </si>
  <si>
    <t xml:space="preserve">No. of </t>
  </si>
  <si>
    <t xml:space="preserve">3. All non-program personnel including the Executive Director/CEO or equivalent and accounting or other </t>
  </si>
  <si>
    <t>1. Only include staff on this page who are employed by your organization for whom you pay payroll taxes.</t>
  </si>
  <si>
    <t>3. All program personnel should be listed on the Program Personnel page.</t>
  </si>
  <si>
    <t>Sample: Grant Accountant</t>
  </si>
  <si>
    <t>J. Fringe Benefits for Support Personnel</t>
  </si>
  <si>
    <t>Overhead and Support Costs</t>
  </si>
  <si>
    <t>Program Personnel Costs</t>
  </si>
  <si>
    <t xml:space="preserve">C. Program Personnel </t>
  </si>
  <si>
    <t>D. Program Fringe Benefits</t>
  </si>
  <si>
    <t>I.  Support Personnel</t>
  </si>
  <si>
    <t>Sample: Lifeskills Training</t>
  </si>
  <si>
    <t>Narrative (Required for Each Budget Line Above):</t>
  </si>
  <si>
    <t>Donated/In-Kind</t>
  </si>
  <si>
    <t>Other</t>
  </si>
  <si>
    <t>Description (Required for Each Match Line Above):</t>
  </si>
  <si>
    <t>Variance from Tab C.</t>
  </si>
  <si>
    <t>A. Participant Training</t>
  </si>
  <si>
    <t>A. Participant Training Costs</t>
  </si>
  <si>
    <t>J. Support Fringe Benefits</t>
  </si>
  <si>
    <t>Variance from tab I.</t>
  </si>
  <si>
    <t>Overall Budget Requirements:</t>
  </si>
  <si>
    <t>Occupational Skills Training</t>
  </si>
  <si>
    <t>On The Job Training</t>
  </si>
  <si>
    <t>Customized Training</t>
  </si>
  <si>
    <t xml:space="preserve">Cash </t>
  </si>
  <si>
    <t xml:space="preserve">Other Grant </t>
  </si>
  <si>
    <t>K. Match Resources</t>
  </si>
  <si>
    <t xml:space="preserve">     if the resources benefit multiple projects.</t>
  </si>
  <si>
    <t>TOTAL Project Cost</t>
  </si>
  <si>
    <t>Provider Paid</t>
  </si>
  <si>
    <t>WC Paid</t>
  </si>
  <si>
    <t>TOTAL WC Paid</t>
  </si>
  <si>
    <t>Direct Payroll $</t>
  </si>
  <si>
    <t>Direct Payroll Hours</t>
  </si>
  <si>
    <t xml:space="preserve">B. Supportive Services </t>
  </si>
  <si>
    <t>TOTAL Project Expenses</t>
  </si>
  <si>
    <t>TOTAL Provider Contract (Provider Paid)</t>
  </si>
  <si>
    <t>TOTAL Matching Resources</t>
  </si>
  <si>
    <t>1. The training categories are locked and may only include the following.</t>
  </si>
  <si>
    <t>2. Rent, depreciation, or usage charges for the project should be included on this page.</t>
  </si>
  <si>
    <t>6. Staff bonuses or incentive pay is not allowable.</t>
  </si>
  <si>
    <t>Competitively Procured Contracts for Participant Services-Please list below</t>
  </si>
  <si>
    <t>1. Please list all contracts for direct participant services on tab B. Supportive Services.</t>
  </si>
  <si>
    <t>G. Consultants/Contracts (Non-Participant Related)</t>
  </si>
  <si>
    <t>Indirect</t>
  </si>
  <si>
    <t>Shared Direct</t>
  </si>
  <si>
    <t xml:space="preserve">Direct 100% </t>
  </si>
  <si>
    <t>N/A-Direct Charged 100%</t>
  </si>
  <si>
    <t>%  to this</t>
  </si>
  <si>
    <t>Contract</t>
  </si>
  <si>
    <t>Matching</t>
  </si>
  <si>
    <t>Sample: Jane Doe, Career Coach</t>
  </si>
  <si>
    <t>4. For staff who perform career coach duties, please list those duties on a separate line. See sample below.</t>
  </si>
  <si>
    <t>5. For staff who perform job developer duties, please list those duties on a separate line. See sample below.</t>
  </si>
  <si>
    <t>Type</t>
  </si>
  <si>
    <t>Staff</t>
  </si>
  <si>
    <t>Career Coach</t>
  </si>
  <si>
    <t>Job Developer</t>
  </si>
  <si>
    <t># of Dedicated Career Coach FTE's</t>
  </si>
  <si>
    <t># of Dedicated Job Developer FTE's</t>
  </si>
  <si>
    <t>Direct Charged or Indirect</t>
  </si>
  <si>
    <t>Distribution Base</t>
  </si>
  <si>
    <t>% to this Contract</t>
  </si>
  <si>
    <t xml:space="preserve">Total Wages </t>
  </si>
  <si>
    <t>2. All contracts listed must be procured according to WC procurement policy.</t>
  </si>
  <si>
    <t>1. Any match resources reported must directly benefit the project and must be distributed</t>
  </si>
  <si>
    <t>1. Include staff on this page who are performing direct programmatic duties.</t>
  </si>
  <si>
    <t>Contracted Programmatic Staff-Please list below</t>
  </si>
  <si>
    <t>Sample: Bob Smith</t>
  </si>
  <si>
    <t>Hourly Rate</t>
  </si>
  <si>
    <t>% Markup</t>
  </si>
  <si>
    <t>Total Cost</t>
  </si>
  <si>
    <t># of Weeks</t>
  </si>
  <si>
    <t>Sample: Bus passes</t>
  </si>
  <si>
    <t xml:space="preserve"> together in one line if desired (i.e. a transportation line may contain bus passes and gas cards). </t>
  </si>
  <si>
    <r>
      <t xml:space="preserve">1. Please list each </t>
    </r>
    <r>
      <rPr>
        <b/>
        <u/>
        <sz val="12"/>
        <rFont val="Arial"/>
        <family val="2"/>
      </rPr>
      <t>type</t>
    </r>
    <r>
      <rPr>
        <b/>
        <sz val="12"/>
        <rFont val="Arial"/>
        <family val="2"/>
      </rPr>
      <t xml:space="preserve"> of supportive service on a separate line. Respondents may group similar items </t>
    </r>
  </si>
  <si>
    <t>Shared direct</t>
  </si>
  <si>
    <t>Direct charged</t>
  </si>
  <si>
    <t>Sample: Receptionist</t>
  </si>
  <si>
    <t>5. Staff bonuses or incentive pay is not allowable.</t>
  </si>
  <si>
    <t>2. Please list all non-participant related subcontractors or contracted staff on the Consultants/Contracts page.</t>
  </si>
  <si>
    <t>Unit</t>
  </si>
  <si>
    <t>Indirect Costs</t>
  </si>
  <si>
    <t>%  to Contract</t>
  </si>
  <si>
    <t>Rate to be determined</t>
  </si>
  <si>
    <t>Direct/Indirect</t>
  </si>
  <si>
    <t>I. Support Personnel - Direct or Shared Direct Employees Only</t>
  </si>
  <si>
    <t xml:space="preserve">H. Other Overhead Costs </t>
  </si>
  <si>
    <t>Direct and Shared Direct</t>
  </si>
  <si>
    <t>Sample: Indirect Costs</t>
  </si>
  <si>
    <t>1. Only list direct charged and shared direct expenses in the top section. Indirect costs go in the bottom section in one line.</t>
  </si>
  <si>
    <t>Other Direct Function</t>
  </si>
  <si>
    <t>Sample: Jane Doe, Job Developer</t>
  </si>
  <si>
    <t>Type of</t>
  </si>
  <si>
    <t>Direct Expense</t>
  </si>
  <si>
    <r>
      <t xml:space="preserve">2. Indirect costs may </t>
    </r>
    <r>
      <rPr>
        <b/>
        <u/>
        <sz val="12"/>
        <rFont val="Arial"/>
        <family val="2"/>
      </rPr>
      <t>only</t>
    </r>
    <r>
      <rPr>
        <b/>
        <sz val="12"/>
        <rFont val="Arial"/>
        <family val="2"/>
      </rPr>
      <t xml:space="preserve"> be captured through an approved indirect cost rate and must be included in a single line item.</t>
    </r>
  </si>
  <si>
    <t>This line must also include staff and fringe for those who are contained in the indirect pool.</t>
  </si>
  <si>
    <t>4. Facilities-related costs such as utilities or janitorial services are allowable.</t>
  </si>
  <si>
    <t xml:space="preserve">5. Only include costs on this page that benefit this contract and are necessary for the administration of the contract. </t>
  </si>
  <si>
    <t>Approved indirect cost rate</t>
  </si>
  <si>
    <r>
      <t xml:space="preserve">4. Indirect personnel </t>
    </r>
    <r>
      <rPr>
        <b/>
        <u/>
        <sz val="12"/>
        <rFont val="Arial"/>
        <family val="2"/>
      </rPr>
      <t>may not</t>
    </r>
    <r>
      <rPr>
        <b/>
        <sz val="12"/>
        <rFont val="Arial"/>
        <family val="2"/>
      </rPr>
      <t xml:space="preserve"> be contained on this page. They must be included in the indirect cost line on the Overhead page.</t>
    </r>
  </si>
  <si>
    <t xml:space="preserve">Agency Name: </t>
  </si>
  <si>
    <t xml:space="preserve">Contract Name/Funding Type: </t>
  </si>
  <si>
    <t>Enter Number</t>
  </si>
  <si>
    <t>B1. Supportive Services</t>
  </si>
  <si>
    <t>Work Experience Training (WEX)</t>
  </si>
  <si>
    <t>Pre-Apprenticeship Training</t>
  </si>
  <si>
    <t>Transitional Jobs Training</t>
  </si>
  <si>
    <t xml:space="preserve">Provider </t>
  </si>
  <si>
    <t>Paid</t>
  </si>
  <si>
    <t xml:space="preserve">WC </t>
  </si>
  <si>
    <t>2. Occupational Skills Training and On the Job Training must total at least 40% of Total Project Expenses.</t>
  </si>
  <si>
    <t>3. Items 5, 6, and 7 have very specific requirements, therefore do not enter into contracts without first contacting WC.</t>
  </si>
  <si>
    <t xml:space="preserve">B2. Training Related to Supportive Services </t>
  </si>
  <si>
    <t xml:space="preserve">2. Approval of contract budget line items does NOT exempt procurement requirements. Contracts of </t>
  </si>
  <si>
    <t>$1,000 or over MUST be pre-approved by WC.</t>
  </si>
  <si>
    <t>2. Please list any contracted staff in the bottom section. Approval of contract budget line items does NOT</t>
  </si>
  <si>
    <t xml:space="preserve">    exempt procurement requirements. Contracts of $1,000 or over MUST be pre-approved by WC.</t>
  </si>
  <si>
    <t xml:space="preserve">    support staff should be contained on the Indirect or Support Personnel page.</t>
  </si>
  <si>
    <t>Contracts of $1,000 or over MUST be pre-approved by WC.</t>
  </si>
  <si>
    <t xml:space="preserve">3. No rent, depreciation, or building usage charges may be included in either the direct or indirect sections without prior </t>
  </si>
  <si>
    <t>approval of WC. Those costs should be reported on tab K. Match. Organizations with rent in the indirect pool must take care to exclude it.</t>
  </si>
  <si>
    <t>Type indirect base here</t>
  </si>
  <si>
    <t>Indirect Base Amount</t>
  </si>
  <si>
    <t xml:space="preserve">B2. Training Related Supportive Services </t>
  </si>
  <si>
    <t xml:space="preserve">B1. Supportive Services </t>
  </si>
  <si>
    <t>Cash</t>
  </si>
  <si>
    <t>In-Kind</t>
  </si>
  <si>
    <t>A. - Cash</t>
  </si>
  <si>
    <t>A. - In-Kind</t>
  </si>
  <si>
    <t>B. - In-Kind</t>
  </si>
  <si>
    <t>B. - Cash</t>
  </si>
  <si>
    <t>C. - Cash</t>
  </si>
  <si>
    <t>C. - In-Kind</t>
  </si>
  <si>
    <t>D. - Cash</t>
  </si>
  <si>
    <t>D. - In-Kind</t>
  </si>
  <si>
    <t>E. - Cash</t>
  </si>
  <si>
    <t>E. - In-Kind</t>
  </si>
  <si>
    <t>F. - Cash</t>
  </si>
  <si>
    <t>F. - In-Kind</t>
  </si>
  <si>
    <t>G. - Cash</t>
  </si>
  <si>
    <t>G. - In-Kind</t>
  </si>
  <si>
    <t>H. - Cash</t>
  </si>
  <si>
    <t>H. - In-Kind</t>
  </si>
  <si>
    <t>I. - Cash</t>
  </si>
  <si>
    <t>I. - In-Kind</t>
  </si>
  <si>
    <t>J. - Cash</t>
  </si>
  <si>
    <t>J. - In-Kind</t>
  </si>
  <si>
    <t>Cash Match must be at least 2% of Total Project Expenses Less Participant Costs (Tabs A. B1. and B2.)</t>
  </si>
  <si>
    <t>Total Match must be at least 5% of Total Project Expenses Less Participant Costs (Tabs A. B1. and B2.)</t>
  </si>
  <si>
    <t>Training Related Materials</t>
  </si>
  <si>
    <t>Materials needed to complete occupational skills training, OJT, registered apprenticeship programs, school equivalency training, incumbent worker training, and/or customized training (for example, books, kit fees, tools, etc.)</t>
  </si>
  <si>
    <t># of Total FTE's pg 1</t>
  </si>
  <si>
    <t># of Total FTE's pg 2</t>
  </si>
  <si>
    <t># of Dedicated Career Coach FTE's pg  1</t>
  </si>
  <si>
    <t># of Dedicated Career Coach FTE's pg 2</t>
  </si>
  <si>
    <t># of Dedicated Job Developer FTE's pg 1</t>
  </si>
  <si>
    <t># of Dedicated Job Developer FTE's pg 2</t>
  </si>
  <si>
    <t>C. Program Personnel - Employees Only - Page 1</t>
  </si>
  <si>
    <t>C. Program Personnel - Employees Only - Page 2</t>
  </si>
  <si>
    <t>Total pg 1</t>
  </si>
  <si>
    <t>Total pg 2</t>
  </si>
  <si>
    <t>D. Fringe Benefits for Direct Personnel - Page 1</t>
  </si>
  <si>
    <t>D. Fringe Benefits for Direct Personnel - Page 2</t>
  </si>
  <si>
    <t>Total Participant Costs (tabs A. B1. and B2.) must total at least 40% of Total Project Expenses</t>
  </si>
  <si>
    <t>OPTION 1: please check box if this is the option you are choosing</t>
  </si>
  <si>
    <t>OPTION 2: please check box if this is the option you are choosing</t>
  </si>
  <si>
    <t>In-Kind Match must be at least 8% of Total Project Expenses Less Participant Costs (Tabs A. B1. and B2.)</t>
  </si>
  <si>
    <r>
      <t xml:space="preserve">Budget Period (Dates): </t>
    </r>
    <r>
      <rPr>
        <b/>
        <sz val="14"/>
        <rFont val="Arial"/>
        <family val="2"/>
      </rPr>
      <t>07/1/23-06/30/24</t>
    </r>
  </si>
  <si>
    <t>Revised 10.22</t>
  </si>
  <si>
    <t xml:space="preserve">PY23 WORKFORCE CONNECTIONS ADULT BUDGET TEMPLATE </t>
  </si>
  <si>
    <t>You must check an Option and this election is a on-time irrevocable election for the entire Program Year.</t>
  </si>
  <si>
    <t>WC negotiated rate</t>
  </si>
  <si>
    <t>Federally negotiated rate</t>
  </si>
  <si>
    <t>De minimis rate (federally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</si>
</sst>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_(&quot;$&quot;* #,##0_);_(&quot;$&quot;* \(#,##0\);_(&quot;$&quot;* &quot;-&quot;??_);_(@_)"/>
    <numFmt numFmtId="166" formatCode="0.0%"/>
    <numFmt numFmtId="167" formatCode="&quot;$&quot;#,##0"/>
    <numFmt numFmtId="168" formatCode="0.0"/>
    <numFmt numFmtId="169" formatCode="_(* #,##0_);_(* \(#,##0\);_(* &quot;-&quot;??_);_(@_)"/>
    <numFmt numFmtId="170" formatCode="_(&quot;$&quot;* #,##0.0000_);_(&quot;$&quot;* \(#,##0.0000\);_(&quot;$&quot;* &quot;-&quot;??_);_(@_)"/>
    <numFmt numFmtId="171" formatCode="0.0000%"/>
  </numFmts>
  <fonts count="22" x14ac:knownFonts="1">
    <font>
      <sz val="10"/>
      <name val="Arial"/>
    </font>
    <font>
      <sz val="10"/>
      <name val="Arial"/>
      <family val="2"/>
    </font>
    <font>
      <sz val="14"/>
      <name val="Arial"/>
      <family val="2"/>
    </font>
    <font>
      <b/>
      <sz val="12"/>
      <name val="Arial"/>
      <family val="2"/>
    </font>
    <font>
      <sz val="10"/>
      <name val="Arial"/>
      <family val="2"/>
    </font>
    <font>
      <sz val="8"/>
      <color indexed="81"/>
      <name val="Tahoma"/>
      <family val="2"/>
    </font>
    <font>
      <b/>
      <sz val="8"/>
      <color indexed="81"/>
      <name val="Tahoma"/>
      <family val="2"/>
    </font>
    <font>
      <b/>
      <sz val="14"/>
      <name val="Arial"/>
      <family val="2"/>
    </font>
    <font>
      <sz val="8"/>
      <name val="Arial"/>
      <family val="2"/>
    </font>
    <font>
      <sz val="12"/>
      <name val="Arial"/>
      <family val="2"/>
    </font>
    <font>
      <b/>
      <sz val="11"/>
      <name val="Arial"/>
      <family val="2"/>
    </font>
    <font>
      <b/>
      <sz val="10"/>
      <name val="Arial"/>
      <family val="2"/>
    </font>
    <font>
      <b/>
      <sz val="9"/>
      <color indexed="81"/>
      <name val="Tahoma"/>
      <family val="2"/>
    </font>
    <font>
      <b/>
      <sz val="16"/>
      <color indexed="81"/>
      <name val="Tahoma"/>
      <family val="2"/>
    </font>
    <font>
      <sz val="9"/>
      <color indexed="81"/>
      <name val="Tahoma"/>
      <family val="2"/>
    </font>
    <font>
      <sz val="16"/>
      <color indexed="81"/>
      <name val="Tahoma"/>
      <family val="2"/>
    </font>
    <font>
      <u/>
      <sz val="16"/>
      <color indexed="81"/>
      <name val="Tahoma"/>
      <family val="2"/>
    </font>
    <font>
      <b/>
      <u/>
      <sz val="12"/>
      <name val="Arial"/>
      <family val="2"/>
    </font>
    <font>
      <sz val="14"/>
      <color indexed="81"/>
      <name val="Tahoma"/>
      <family val="2"/>
    </font>
    <font>
      <sz val="12"/>
      <color indexed="81"/>
      <name val="Tahoma"/>
      <family val="2"/>
    </font>
    <font>
      <u/>
      <sz val="14"/>
      <color indexed="81"/>
      <name val="Tahoma"/>
      <family val="2"/>
    </font>
    <font>
      <sz val="10"/>
      <name val="Arial"/>
      <family val="2"/>
    </font>
  </fonts>
  <fills count="8">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s>
  <borders count="43">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21" fillId="0" borderId="0" applyFont="0" applyFill="0" applyBorder="0" applyAlignment="0" applyProtection="0"/>
  </cellStyleXfs>
  <cellXfs count="244">
    <xf numFmtId="0" fontId="0" fillId="0" borderId="0" xfId="0"/>
    <xf numFmtId="0" fontId="2" fillId="0" borderId="0" xfId="0" applyFont="1"/>
    <xf numFmtId="0" fontId="2" fillId="0" borderId="0" xfId="0" applyFont="1" applyBorder="1" applyAlignment="1">
      <alignment horizontal="left"/>
    </xf>
    <xf numFmtId="0" fontId="0" fillId="0" borderId="0" xfId="0" applyBorder="1"/>
    <xf numFmtId="0" fontId="2" fillId="0" borderId="0" xfId="0" applyFont="1" applyAlignment="1">
      <alignment horizontal="left"/>
    </xf>
    <xf numFmtId="0" fontId="4" fillId="0" borderId="0" xfId="0" applyFont="1"/>
    <xf numFmtId="0" fontId="10" fillId="0" borderId="0" xfId="0" applyFont="1"/>
    <xf numFmtId="0" fontId="9" fillId="0" borderId="0" xfId="0" applyFont="1" applyAlignment="1">
      <alignment horizontal="left"/>
    </xf>
    <xf numFmtId="0" fontId="9" fillId="0" borderId="0" xfId="0" applyFont="1"/>
    <xf numFmtId="0" fontId="9" fillId="0" borderId="1" xfId="0" applyFont="1" applyBorder="1" applyAlignment="1" applyProtection="1">
      <alignment horizontal="center"/>
      <protection locked="0"/>
    </xf>
    <xf numFmtId="0" fontId="3" fillId="0" borderId="0" xfId="0" applyFont="1" applyAlignment="1">
      <alignment horizontal="left"/>
    </xf>
    <xf numFmtId="0" fontId="9" fillId="0" borderId="0" xfId="0" applyFont="1" applyBorder="1"/>
    <xf numFmtId="0" fontId="3" fillId="0" borderId="0" xfId="0" applyFont="1" applyAlignment="1">
      <alignment horizontal="center"/>
    </xf>
    <xf numFmtId="0" fontId="3" fillId="0" borderId="0" xfId="0" applyFont="1" applyAlignment="1">
      <alignment horizontal="right"/>
    </xf>
    <xf numFmtId="0" fontId="9" fillId="0" borderId="3" xfId="0" applyFont="1" applyBorder="1"/>
    <xf numFmtId="0" fontId="3" fillId="0" borderId="4" xfId="0"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9" fillId="0" borderId="1" xfId="0" applyFont="1" applyBorder="1" applyProtection="1">
      <protection locked="0"/>
    </xf>
    <xf numFmtId="165" fontId="9" fillId="0" borderId="1" xfId="1" applyNumberFormat="1" applyFont="1" applyBorder="1" applyProtection="1">
      <protection locked="0"/>
    </xf>
    <xf numFmtId="1" fontId="9" fillId="0" borderId="1" xfId="2" applyNumberFormat="1" applyFont="1" applyBorder="1" applyAlignment="1" applyProtection="1">
      <alignment horizontal="center"/>
      <protection locked="0"/>
    </xf>
    <xf numFmtId="0" fontId="9" fillId="0" borderId="8" xfId="0" applyFont="1" applyBorder="1" applyProtection="1">
      <protection locked="0"/>
    </xf>
    <xf numFmtId="165" fontId="9" fillId="0" borderId="8" xfId="1" applyNumberFormat="1" applyFont="1" applyBorder="1" applyProtection="1">
      <protection locked="0"/>
    </xf>
    <xf numFmtId="1" fontId="9" fillId="0" borderId="8" xfId="2" applyNumberFormat="1" applyFont="1" applyBorder="1" applyAlignment="1" applyProtection="1">
      <alignment horizontal="center"/>
      <protection locked="0"/>
    </xf>
    <xf numFmtId="0" fontId="3" fillId="0" borderId="0" xfId="0" applyFont="1"/>
    <xf numFmtId="165" fontId="3" fillId="0" borderId="0" xfId="1" applyNumberFormat="1" applyFont="1" applyBorder="1"/>
    <xf numFmtId="0" fontId="3" fillId="0" borderId="10" xfId="0" applyFont="1" applyBorder="1" applyAlignment="1">
      <alignment horizontal="center"/>
    </xf>
    <xf numFmtId="0" fontId="9" fillId="0" borderId="11" xfId="0" applyFont="1" applyBorder="1"/>
    <xf numFmtId="0" fontId="3" fillId="0" borderId="12" xfId="0" applyFont="1" applyBorder="1"/>
    <xf numFmtId="0" fontId="3" fillId="0" borderId="6" xfId="0" applyFont="1" applyBorder="1" applyAlignment="1">
      <alignment horizontal="center" wrapText="1"/>
    </xf>
    <xf numFmtId="0" fontId="9" fillId="0" borderId="1" xfId="0" applyFont="1" applyBorder="1"/>
    <xf numFmtId="0" fontId="9" fillId="0" borderId="13" xfId="0" applyFont="1" applyBorder="1"/>
    <xf numFmtId="0" fontId="3" fillId="0" borderId="14" xfId="0" applyFont="1" applyBorder="1" applyAlignment="1">
      <alignment horizontal="center"/>
    </xf>
    <xf numFmtId="44" fontId="9" fillId="0" borderId="0" xfId="0" applyNumberFormat="1" applyFont="1"/>
    <xf numFmtId="44" fontId="3" fillId="0" borderId="0" xfId="1" applyNumberFormat="1" applyFont="1" applyBorder="1"/>
    <xf numFmtId="0" fontId="3" fillId="0" borderId="13" xfId="0" applyFont="1" applyBorder="1" applyAlignment="1">
      <alignment horizontal="center"/>
    </xf>
    <xf numFmtId="0" fontId="3" fillId="0" borderId="14" xfId="0" applyFont="1" applyBorder="1" applyAlignment="1">
      <alignment horizontal="center" wrapText="1"/>
    </xf>
    <xf numFmtId="0" fontId="3" fillId="0" borderId="7" xfId="0" applyFont="1" applyBorder="1" applyAlignment="1">
      <alignment horizontal="center" wrapText="1"/>
    </xf>
    <xf numFmtId="42" fontId="9" fillId="0" borderId="1" xfId="1" applyNumberFormat="1" applyFont="1" applyBorder="1"/>
    <xf numFmtId="42" fontId="3" fillId="0" borderId="8" xfId="1" applyNumberFormat="1" applyFont="1" applyBorder="1"/>
    <xf numFmtId="0" fontId="9" fillId="0" borderId="1" xfId="0" applyFont="1" applyFill="1" applyBorder="1" applyAlignment="1" applyProtection="1">
      <alignment horizontal="center"/>
      <protection locked="0"/>
    </xf>
    <xf numFmtId="0" fontId="9" fillId="0" borderId="0" xfId="0" applyFont="1" applyAlignment="1" applyProtection="1">
      <alignment horizontal="left"/>
      <protection locked="0"/>
    </xf>
    <xf numFmtId="0" fontId="0" fillId="0" borderId="0" xfId="0" applyAlignment="1" applyProtection="1">
      <alignment horizontal="left"/>
      <protection locked="0"/>
    </xf>
    <xf numFmtId="0" fontId="9" fillId="0" borderId="0" xfId="0" applyFont="1" applyAlignment="1" applyProtection="1">
      <alignment horizontal="center"/>
      <protection locked="0"/>
    </xf>
    <xf numFmtId="0" fontId="9" fillId="0" borderId="18" xfId="0" applyFont="1" applyBorder="1"/>
    <xf numFmtId="0" fontId="9" fillId="0" borderId="19" xfId="0" applyFont="1" applyBorder="1"/>
    <xf numFmtId="0" fontId="3" fillId="0" borderId="20" xfId="0" applyFont="1" applyBorder="1"/>
    <xf numFmtId="0" fontId="3" fillId="0" borderId="18" xfId="0" applyFont="1" applyBorder="1"/>
    <xf numFmtId="0" fontId="9" fillId="0" borderId="4" xfId="0" applyFont="1" applyBorder="1"/>
    <xf numFmtId="0" fontId="9" fillId="0" borderId="9" xfId="0" applyFont="1" applyBorder="1"/>
    <xf numFmtId="0" fontId="2" fillId="0" borderId="2" xfId="0" applyFont="1" applyBorder="1" applyAlignment="1" applyProtection="1">
      <alignment horizontal="left"/>
      <protection locked="0"/>
    </xf>
    <xf numFmtId="0" fontId="2" fillId="0" borderId="2" xfId="0" applyFont="1" applyBorder="1" applyProtection="1">
      <protection locked="0"/>
    </xf>
    <xf numFmtId="0" fontId="0" fillId="0" borderId="2" xfId="0" applyBorder="1" applyProtection="1">
      <protection locked="0"/>
    </xf>
    <xf numFmtId="0" fontId="0" fillId="0" borderId="0" xfId="0" applyProtection="1">
      <protection locked="0"/>
    </xf>
    <xf numFmtId="0" fontId="0" fillId="0" borderId="0" xfId="0" applyAlignment="1" applyProtection="1">
      <alignment horizontal="right"/>
      <protection locked="0"/>
    </xf>
    <xf numFmtId="0" fontId="3" fillId="0" borderId="0" xfId="0" applyFont="1" applyAlignment="1" applyProtection="1">
      <alignment horizontal="left"/>
      <protection locked="0"/>
    </xf>
    <xf numFmtId="0" fontId="0" fillId="0" borderId="0" xfId="0" applyBorder="1" applyProtection="1">
      <protection locked="0"/>
    </xf>
    <xf numFmtId="0" fontId="2" fillId="0" borderId="0" xfId="0" applyFont="1" applyAlignment="1" applyProtection="1">
      <alignment horizontal="left"/>
      <protection locked="0"/>
    </xf>
    <xf numFmtId="0" fontId="9" fillId="0" borderId="0" xfId="0" applyFont="1" applyBorder="1" applyAlignment="1" applyProtection="1">
      <alignment horizontal="left"/>
      <protection locked="0"/>
    </xf>
    <xf numFmtId="0" fontId="9" fillId="0" borderId="0" xfId="0" applyFont="1" applyBorder="1" applyProtection="1">
      <protection locked="0"/>
    </xf>
    <xf numFmtId="0" fontId="9" fillId="0" borderId="0" xfId="0" applyFont="1" applyProtection="1">
      <protection locked="0"/>
    </xf>
    <xf numFmtId="0" fontId="9" fillId="0" borderId="2" xfId="0" applyFont="1" applyBorder="1" applyAlignment="1" applyProtection="1">
      <alignment horizontal="left"/>
      <protection locked="0"/>
    </xf>
    <xf numFmtId="0" fontId="9" fillId="0" borderId="2" xfId="0" applyFont="1" applyBorder="1" applyProtection="1">
      <protection locked="0"/>
    </xf>
    <xf numFmtId="0" fontId="11" fillId="0" borderId="0" xfId="0" applyFont="1"/>
    <xf numFmtId="0" fontId="3" fillId="0" borderId="13" xfId="0" applyFont="1" applyFill="1" applyBorder="1" applyAlignment="1">
      <alignment horizontal="center"/>
    </xf>
    <xf numFmtId="0" fontId="9" fillId="3" borderId="8" xfId="0" applyFont="1" applyFill="1" applyBorder="1" applyProtection="1"/>
    <xf numFmtId="0" fontId="9" fillId="3" borderId="1" xfId="0" applyFont="1" applyFill="1" applyBorder="1" applyAlignment="1" applyProtection="1">
      <alignment horizontal="center"/>
    </xf>
    <xf numFmtId="165" fontId="9" fillId="3" borderId="8" xfId="1" applyNumberFormat="1" applyFont="1" applyFill="1" applyBorder="1" applyProtection="1"/>
    <xf numFmtId="9" fontId="9" fillId="3" borderId="8" xfId="2" applyFont="1" applyFill="1" applyBorder="1" applyAlignment="1" applyProtection="1">
      <alignment horizontal="center"/>
    </xf>
    <xf numFmtId="1" fontId="9" fillId="3" borderId="8" xfId="2" applyNumberFormat="1" applyFont="1" applyFill="1" applyBorder="1" applyAlignment="1" applyProtection="1">
      <alignment horizontal="center"/>
    </xf>
    <xf numFmtId="1" fontId="9" fillId="3" borderId="1" xfId="2" applyNumberFormat="1" applyFont="1" applyFill="1" applyBorder="1" applyAlignment="1" applyProtection="1">
      <alignment horizontal="center"/>
    </xf>
    <xf numFmtId="42" fontId="9" fillId="3" borderId="1" xfId="1" applyNumberFormat="1" applyFont="1" applyFill="1" applyBorder="1" applyProtection="1"/>
    <xf numFmtId="0" fontId="9" fillId="3" borderId="1" xfId="0" applyFont="1" applyFill="1" applyBorder="1" applyProtection="1"/>
    <xf numFmtId="165" fontId="9" fillId="3" borderId="1" xfId="1" applyNumberFormat="1" applyFont="1" applyFill="1" applyBorder="1" applyProtection="1"/>
    <xf numFmtId="9" fontId="9" fillId="3" borderId="1" xfId="2" applyFont="1" applyFill="1" applyBorder="1" applyAlignment="1" applyProtection="1">
      <alignment horizontal="center"/>
    </xf>
    <xf numFmtId="164" fontId="9" fillId="0" borderId="8" xfId="1" applyNumberFormat="1" applyFont="1" applyBorder="1" applyProtection="1">
      <protection locked="0"/>
    </xf>
    <xf numFmtId="0" fontId="0" fillId="0" borderId="0" xfId="0" applyAlignment="1">
      <alignment horizontal="center"/>
    </xf>
    <xf numFmtId="1" fontId="9" fillId="0" borderId="1" xfId="2" applyNumberFormat="1" applyFont="1" applyFill="1" applyBorder="1" applyAlignment="1" applyProtection="1">
      <alignment horizontal="center"/>
      <protection locked="0"/>
    </xf>
    <xf numFmtId="0" fontId="3" fillId="0" borderId="13" xfId="0" applyFont="1" applyBorder="1" applyAlignment="1">
      <alignment horizontal="center" wrapText="1"/>
    </xf>
    <xf numFmtId="9" fontId="9" fillId="3" borderId="1" xfId="2" applyNumberFormat="1" applyFont="1" applyFill="1" applyBorder="1" applyAlignment="1" applyProtection="1">
      <alignment horizontal="center"/>
    </xf>
    <xf numFmtId="0" fontId="9" fillId="0" borderId="0" xfId="0" applyFont="1" applyAlignment="1">
      <alignment horizontal="right"/>
    </xf>
    <xf numFmtId="42" fontId="9" fillId="0" borderId="1" xfId="1" applyNumberFormat="1" applyFont="1" applyBorder="1" applyProtection="1">
      <protection locked="0"/>
    </xf>
    <xf numFmtId="0" fontId="3" fillId="0" borderId="0" xfId="0" applyFont="1" applyProtection="1">
      <protection locked="0"/>
    </xf>
    <xf numFmtId="44" fontId="9" fillId="0" borderId="0" xfId="0" applyNumberFormat="1" applyFont="1" applyProtection="1">
      <protection locked="0"/>
    </xf>
    <xf numFmtId="0" fontId="3" fillId="0" borderId="2" xfId="0" applyFont="1" applyBorder="1" applyProtection="1">
      <protection locked="0"/>
    </xf>
    <xf numFmtId="44" fontId="9" fillId="0" borderId="2" xfId="0" applyNumberFormat="1" applyFont="1" applyBorder="1" applyProtection="1">
      <protection locked="0"/>
    </xf>
    <xf numFmtId="42" fontId="9" fillId="0" borderId="1" xfId="1" applyNumberFormat="1" applyFont="1" applyFill="1" applyBorder="1" applyProtection="1">
      <protection locked="0"/>
    </xf>
    <xf numFmtId="165" fontId="9" fillId="0" borderId="1" xfId="1" applyNumberFormat="1" applyFont="1" applyFill="1" applyBorder="1" applyProtection="1">
      <protection locked="0"/>
    </xf>
    <xf numFmtId="0" fontId="9" fillId="0" borderId="1" xfId="0" applyFont="1" applyBorder="1" applyProtection="1"/>
    <xf numFmtId="1" fontId="9" fillId="0" borderId="8" xfId="2" applyNumberFormat="1" applyFont="1" applyFill="1" applyBorder="1" applyAlignment="1" applyProtection="1">
      <alignment horizontal="center"/>
    </xf>
    <xf numFmtId="165" fontId="9" fillId="0" borderId="8" xfId="0" applyNumberFormat="1" applyFont="1" applyBorder="1"/>
    <xf numFmtId="0" fontId="9" fillId="0" borderId="8" xfId="0" applyFont="1" applyBorder="1"/>
    <xf numFmtId="0" fontId="0" fillId="0" borderId="2" xfId="0" applyBorder="1"/>
    <xf numFmtId="42" fontId="3" fillId="0" borderId="22" xfId="1" applyNumberFormat="1" applyFont="1" applyBorder="1"/>
    <xf numFmtId="44" fontId="9" fillId="4" borderId="23" xfId="1" applyFont="1" applyFill="1" applyBorder="1"/>
    <xf numFmtId="44" fontId="9" fillId="4" borderId="24" xfId="1" applyFont="1" applyFill="1" applyBorder="1"/>
    <xf numFmtId="42" fontId="9" fillId="4" borderId="3" xfId="1" applyNumberFormat="1" applyFont="1" applyFill="1" applyBorder="1"/>
    <xf numFmtId="42" fontId="9" fillId="4" borderId="4" xfId="1" applyNumberFormat="1" applyFont="1" applyFill="1" applyBorder="1"/>
    <xf numFmtId="42" fontId="9" fillId="4" borderId="5" xfId="1" applyNumberFormat="1" applyFont="1" applyFill="1" applyBorder="1"/>
    <xf numFmtId="42" fontId="9" fillId="4" borderId="7" xfId="1" applyNumberFormat="1" applyFont="1" applyFill="1" applyBorder="1"/>
    <xf numFmtId="44" fontId="9" fillId="4" borderId="22" xfId="1" applyFont="1" applyFill="1" applyBorder="1"/>
    <xf numFmtId="166" fontId="9" fillId="0" borderId="25" xfId="1" applyNumberFormat="1" applyFont="1" applyBorder="1" applyAlignment="1">
      <alignment horizontal="center"/>
    </xf>
    <xf numFmtId="166" fontId="9" fillId="0" borderId="26" xfId="1" applyNumberFormat="1" applyFont="1" applyBorder="1" applyAlignment="1">
      <alignment horizontal="center"/>
    </xf>
    <xf numFmtId="42" fontId="9" fillId="0" borderId="22" xfId="1" applyNumberFormat="1" applyFont="1" applyBorder="1"/>
    <xf numFmtId="42" fontId="9" fillId="0" borderId="27" xfId="1" applyNumberFormat="1" applyFont="1" applyBorder="1"/>
    <xf numFmtId="42" fontId="7" fillId="0" borderId="22" xfId="1" applyNumberFormat="1" applyFont="1" applyBorder="1"/>
    <xf numFmtId="42" fontId="7" fillId="0" borderId="24" xfId="1" applyNumberFormat="1" applyFont="1" applyBorder="1"/>
    <xf numFmtId="166" fontId="3" fillId="0" borderId="29" xfId="1" applyNumberFormat="1" applyFont="1" applyBorder="1" applyAlignment="1">
      <alignment horizontal="center"/>
    </xf>
    <xf numFmtId="166" fontId="3" fillId="0" borderId="26" xfId="1" applyNumberFormat="1" applyFont="1" applyBorder="1" applyAlignment="1">
      <alignment horizontal="center"/>
    </xf>
    <xf numFmtId="42" fontId="9" fillId="4" borderId="27" xfId="1" applyNumberFormat="1" applyFont="1" applyFill="1" applyBorder="1"/>
    <xf numFmtId="42" fontId="9" fillId="4" borderId="31" xfId="1" applyNumberFormat="1" applyFont="1" applyFill="1" applyBorder="1"/>
    <xf numFmtId="0" fontId="7" fillId="0" borderId="0" xfId="0" applyFont="1" applyFill="1" applyBorder="1" applyAlignment="1">
      <alignment horizontal="right"/>
    </xf>
    <xf numFmtId="0" fontId="3" fillId="0" borderId="0" xfId="0" applyFont="1" applyFill="1" applyBorder="1" applyAlignment="1">
      <alignment horizontal="left"/>
    </xf>
    <xf numFmtId="0" fontId="2" fillId="0" borderId="0" xfId="0" applyFont="1" applyFill="1"/>
    <xf numFmtId="44" fontId="9" fillId="0" borderId="8" xfId="1" applyNumberFormat="1" applyFont="1" applyBorder="1" applyProtection="1">
      <protection locked="0"/>
    </xf>
    <xf numFmtId="10" fontId="9" fillId="0" borderId="8" xfId="2" applyNumberFormat="1" applyFont="1" applyBorder="1" applyAlignment="1" applyProtection="1">
      <alignment horizontal="center"/>
      <protection locked="0"/>
    </xf>
    <xf numFmtId="42" fontId="9" fillId="0" borderId="1" xfId="1" applyNumberFormat="1" applyFont="1" applyFill="1" applyBorder="1"/>
    <xf numFmtId="1" fontId="9" fillId="0" borderId="8" xfId="2" applyNumberFormat="1" applyFont="1" applyFill="1" applyBorder="1" applyAlignment="1" applyProtection="1">
      <alignment horizontal="center" vertical="center"/>
      <protection locked="0"/>
    </xf>
    <xf numFmtId="42" fontId="3" fillId="0" borderId="0" xfId="1" applyNumberFormat="1" applyFont="1" applyBorder="1"/>
    <xf numFmtId="42" fontId="3" fillId="0" borderId="1" xfId="1" applyNumberFormat="1" applyFont="1" applyBorder="1"/>
    <xf numFmtId="0" fontId="3" fillId="0" borderId="16" xfId="0" applyFont="1" applyBorder="1" applyAlignment="1" applyProtection="1">
      <alignment horizontal="center"/>
    </xf>
    <xf numFmtId="0" fontId="3" fillId="0" borderId="17" xfId="0" applyFont="1" applyBorder="1" applyAlignment="1" applyProtection="1">
      <alignment horizontal="center"/>
    </xf>
    <xf numFmtId="168" fontId="3" fillId="0" borderId="8" xfId="0" applyNumberFormat="1" applyFont="1" applyBorder="1" applyAlignment="1">
      <alignment horizontal="center"/>
    </xf>
    <xf numFmtId="0" fontId="3" fillId="0" borderId="22" xfId="0" applyFont="1" applyBorder="1" applyAlignment="1" applyProtection="1"/>
    <xf numFmtId="0" fontId="3" fillId="0" borderId="29" xfId="0" applyFont="1" applyBorder="1" applyAlignment="1" applyProtection="1">
      <alignment horizontal="center"/>
    </xf>
    <xf numFmtId="0" fontId="3" fillId="0" borderId="22" xfId="0" applyFont="1" applyFill="1" applyBorder="1" applyAlignment="1" applyProtection="1">
      <alignment horizontal="center"/>
    </xf>
    <xf numFmtId="0" fontId="3" fillId="0" borderId="22" xfId="0" applyFont="1" applyBorder="1" applyAlignment="1" applyProtection="1">
      <alignment horizontal="center" wrapText="1"/>
    </xf>
    <xf numFmtId="42" fontId="3" fillId="0" borderId="34" xfId="1" applyNumberFormat="1" applyFont="1" applyFill="1" applyBorder="1" applyAlignment="1" applyProtection="1">
      <alignment horizontal="center"/>
    </xf>
    <xf numFmtId="0" fontId="3" fillId="0" borderId="3" xfId="0" applyFont="1" applyBorder="1"/>
    <xf numFmtId="0" fontId="9" fillId="0" borderId="8" xfId="0" applyFont="1" applyBorder="1" applyAlignment="1" applyProtection="1">
      <alignment horizontal="center"/>
    </xf>
    <xf numFmtId="0" fontId="9" fillId="0" borderId="8" xfId="0" applyFont="1" applyBorder="1" applyProtection="1"/>
    <xf numFmtId="166" fontId="3" fillId="0" borderId="30" xfId="2" applyNumberFormat="1" applyFont="1" applyBorder="1" applyAlignment="1">
      <alignment horizontal="center"/>
    </xf>
    <xf numFmtId="42" fontId="9" fillId="0" borderId="22" xfId="1" applyNumberFormat="1" applyFont="1" applyFill="1" applyBorder="1"/>
    <xf numFmtId="0" fontId="3" fillId="0" borderId="18" xfId="0" applyFont="1" applyBorder="1" applyAlignment="1" applyProtection="1"/>
    <xf numFmtId="0" fontId="3" fillId="0" borderId="19" xfId="0" applyFont="1" applyBorder="1" applyAlignment="1" applyProtection="1"/>
    <xf numFmtId="0" fontId="3" fillId="0" borderId="36" xfId="0" applyFont="1" applyBorder="1" applyAlignment="1" applyProtection="1"/>
    <xf numFmtId="0" fontId="1" fillId="0" borderId="0" xfId="0" applyFont="1"/>
    <xf numFmtId="0" fontId="3" fillId="0" borderId="9" xfId="0" applyFont="1" applyFill="1" applyBorder="1" applyAlignment="1">
      <alignment horizontal="center"/>
    </xf>
    <xf numFmtId="0" fontId="3" fillId="0" borderId="10" xfId="0" applyFont="1" applyFill="1" applyBorder="1" applyAlignment="1">
      <alignment horizontal="center"/>
    </xf>
    <xf numFmtId="44" fontId="9" fillId="0" borderId="1" xfId="1" applyNumberFormat="1" applyFont="1" applyBorder="1" applyProtection="1">
      <protection locked="0"/>
    </xf>
    <xf numFmtId="44" fontId="9" fillId="0" borderId="1" xfId="1" applyNumberFormat="1" applyFont="1" applyFill="1" applyBorder="1" applyProtection="1"/>
    <xf numFmtId="0" fontId="3" fillId="0" borderId="14" xfId="0" applyFont="1" applyFill="1" applyBorder="1" applyAlignment="1">
      <alignment horizontal="center" wrapText="1"/>
    </xf>
    <xf numFmtId="0" fontId="9" fillId="6" borderId="33" xfId="0" applyFont="1" applyFill="1" applyBorder="1" applyProtection="1"/>
    <xf numFmtId="165" fontId="9" fillId="6" borderId="33" xfId="1" applyNumberFormat="1" applyFont="1" applyFill="1" applyBorder="1" applyAlignment="1" applyProtection="1">
      <alignment horizontal="center"/>
    </xf>
    <xf numFmtId="1" fontId="9" fillId="6" borderId="0" xfId="2" applyNumberFormat="1" applyFont="1" applyFill="1" applyBorder="1" applyAlignment="1" applyProtection="1">
      <alignment horizontal="center"/>
    </xf>
    <xf numFmtId="165" fontId="9" fillId="0" borderId="8" xfId="0" applyNumberFormat="1" applyFont="1" applyFill="1" applyBorder="1" applyProtection="1">
      <protection locked="0"/>
    </xf>
    <xf numFmtId="1" fontId="9" fillId="0" borderId="8" xfId="2" applyNumberFormat="1" applyFont="1" applyFill="1" applyBorder="1" applyAlignment="1" applyProtection="1">
      <alignment horizontal="center"/>
      <protection locked="0"/>
    </xf>
    <xf numFmtId="9" fontId="9" fillId="6" borderId="33" xfId="1" applyNumberFormat="1" applyFont="1" applyFill="1" applyBorder="1" applyAlignment="1" applyProtection="1">
      <alignment horizontal="center"/>
    </xf>
    <xf numFmtId="42" fontId="9" fillId="6" borderId="33" xfId="1" applyNumberFormat="1" applyFont="1" applyFill="1" applyBorder="1" applyProtection="1"/>
    <xf numFmtId="44" fontId="9" fillId="3" borderId="1" xfId="0" applyNumberFormat="1" applyFont="1" applyFill="1" applyBorder="1" applyProtection="1"/>
    <xf numFmtId="10" fontId="9" fillId="3" borderId="1" xfId="0" applyNumberFormat="1" applyFont="1" applyFill="1" applyBorder="1" applyAlignment="1" applyProtection="1">
      <alignment horizontal="center"/>
    </xf>
    <xf numFmtId="1" fontId="9" fillId="3" borderId="1" xfId="1" applyNumberFormat="1" applyFont="1" applyFill="1" applyBorder="1" applyAlignment="1" applyProtection="1">
      <alignment horizontal="center" vertical="center"/>
    </xf>
    <xf numFmtId="0" fontId="3" fillId="5" borderId="8" xfId="0" applyFont="1" applyFill="1" applyBorder="1" applyAlignment="1" applyProtection="1">
      <alignment horizontal="center"/>
      <protection locked="0"/>
    </xf>
    <xf numFmtId="42" fontId="9" fillId="0" borderId="1" xfId="1" applyNumberFormat="1" applyFont="1" applyBorder="1" applyAlignment="1" applyProtection="1">
      <protection locked="0"/>
    </xf>
    <xf numFmtId="0" fontId="9" fillId="0" borderId="0" xfId="0" applyFont="1" applyAlignment="1" applyProtection="1">
      <alignment horizontal="left"/>
      <protection locked="0"/>
    </xf>
    <xf numFmtId="0" fontId="3" fillId="0" borderId="40" xfId="0" applyFont="1" applyBorder="1" applyAlignment="1">
      <alignment horizontal="center" wrapText="1"/>
    </xf>
    <xf numFmtId="0" fontId="3" fillId="0" borderId="4" xfId="0" applyFont="1" applyFill="1" applyBorder="1" applyAlignment="1">
      <alignment horizontal="center"/>
    </xf>
    <xf numFmtId="0" fontId="3" fillId="0" borderId="28" xfId="0" applyFont="1" applyFill="1" applyBorder="1" applyAlignment="1">
      <alignment horizontal="center"/>
    </xf>
    <xf numFmtId="0" fontId="3" fillId="0" borderId="24" xfId="0" applyFont="1" applyBorder="1" applyAlignment="1">
      <alignment horizontal="center" wrapText="1"/>
    </xf>
    <xf numFmtId="169" fontId="9" fillId="7" borderId="1" xfId="3" applyNumberFormat="1" applyFont="1" applyFill="1" applyBorder="1" applyAlignment="1" applyProtection="1">
      <alignment horizontal="left"/>
    </xf>
    <xf numFmtId="169" fontId="9" fillId="0" borderId="1" xfId="3" applyNumberFormat="1" applyFont="1" applyBorder="1" applyAlignment="1" applyProtection="1">
      <alignment horizontal="left"/>
      <protection locked="0"/>
    </xf>
    <xf numFmtId="0" fontId="2" fillId="0" borderId="0" xfId="0" applyFont="1" applyFill="1" applyAlignment="1">
      <alignment horizontal="left"/>
    </xf>
    <xf numFmtId="0" fontId="0" fillId="0" borderId="0" xfId="0" applyFill="1" applyBorder="1"/>
    <xf numFmtId="0" fontId="0" fillId="0" borderId="0" xfId="0" applyFill="1"/>
    <xf numFmtId="0" fontId="7" fillId="0" borderId="0" xfId="0" applyFont="1" applyFill="1" applyBorder="1" applyAlignment="1">
      <alignment horizontal="center"/>
    </xf>
    <xf numFmtId="170" fontId="9" fillId="0" borderId="1" xfId="1" applyNumberFormat="1" applyFont="1" applyFill="1" applyBorder="1" applyProtection="1">
      <protection locked="0"/>
    </xf>
    <xf numFmtId="171" fontId="9" fillId="0" borderId="8" xfId="2" applyNumberFormat="1" applyFont="1" applyBorder="1" applyAlignment="1" applyProtection="1">
      <alignment horizontal="center"/>
      <protection locked="0"/>
    </xf>
    <xf numFmtId="10" fontId="9" fillId="0" borderId="8" xfId="2" applyNumberFormat="1" applyFont="1" applyFill="1" applyBorder="1" applyAlignment="1" applyProtection="1">
      <alignment horizontal="center"/>
      <protection locked="0"/>
    </xf>
    <xf numFmtId="2" fontId="9" fillId="0" borderId="1" xfId="2" applyNumberFormat="1" applyFont="1" applyBorder="1" applyAlignment="1" applyProtection="1">
      <alignment horizontal="center"/>
      <protection locked="0"/>
    </xf>
    <xf numFmtId="2" fontId="9" fillId="0" borderId="8" xfId="2" applyNumberFormat="1" applyFont="1" applyBorder="1" applyAlignment="1" applyProtection="1">
      <alignment horizontal="center"/>
      <protection locked="0"/>
    </xf>
    <xf numFmtId="44" fontId="9" fillId="0" borderId="1" xfId="1" applyNumberFormat="1" applyFont="1" applyFill="1" applyBorder="1" applyProtection="1">
      <protection locked="0"/>
    </xf>
    <xf numFmtId="44" fontId="9" fillId="0" borderId="8" xfId="1" applyNumberFormat="1" applyFont="1" applyFill="1" applyBorder="1" applyProtection="1">
      <protection locked="0"/>
    </xf>
    <xf numFmtId="10" fontId="9" fillId="0" borderId="1" xfId="2" applyNumberFormat="1" applyFont="1" applyFill="1" applyBorder="1" applyAlignment="1" applyProtection="1">
      <alignment horizontal="center"/>
      <protection locked="0"/>
    </xf>
    <xf numFmtId="10" fontId="9" fillId="0" borderId="1" xfId="2" applyNumberFormat="1" applyFont="1" applyBorder="1" applyAlignment="1" applyProtection="1">
      <alignment horizontal="center"/>
      <protection locked="0"/>
    </xf>
    <xf numFmtId="170" fontId="9" fillId="0" borderId="1" xfId="1" applyNumberFormat="1" applyFont="1" applyBorder="1" applyProtection="1">
      <protection locked="0"/>
    </xf>
    <xf numFmtId="170" fontId="9" fillId="0" borderId="8" xfId="1" applyNumberFormat="1" applyFont="1" applyBorder="1" applyProtection="1">
      <protection locked="0"/>
    </xf>
    <xf numFmtId="0" fontId="9" fillId="0" borderId="0" xfId="0" applyFont="1" applyAlignment="1" applyProtection="1">
      <alignment horizontal="left" wrapText="1"/>
      <protection locked="0"/>
    </xf>
    <xf numFmtId="0" fontId="9" fillId="0" borderId="42" xfId="0" applyFont="1" applyBorder="1"/>
    <xf numFmtId="0" fontId="3" fillId="0" borderId="34" xfId="0" applyFont="1" applyBorder="1" applyAlignment="1">
      <alignment horizontal="center"/>
    </xf>
    <xf numFmtId="0" fontId="3" fillId="0" borderId="30" xfId="0" applyFont="1" applyBorder="1"/>
    <xf numFmtId="0" fontId="3" fillId="0" borderId="30" xfId="0" applyFont="1" applyBorder="1" applyAlignment="1">
      <alignment horizontal="center"/>
    </xf>
    <xf numFmtId="0" fontId="3" fillId="0" borderId="22" xfId="0" applyFont="1" applyBorder="1" applyAlignment="1">
      <alignment horizontal="center"/>
    </xf>
    <xf numFmtId="0" fontId="9" fillId="0" borderId="0" xfId="0" applyFont="1" applyAlignment="1" applyProtection="1">
      <alignment wrapText="1"/>
      <protection locked="0"/>
    </xf>
    <xf numFmtId="0" fontId="9" fillId="0" borderId="42" xfId="0" applyFont="1" applyBorder="1" applyProtection="1">
      <protection locked="0"/>
    </xf>
    <xf numFmtId="0" fontId="9" fillId="0" borderId="18" xfId="0" applyFont="1" applyBorder="1" applyProtection="1">
      <protection locked="0"/>
    </xf>
    <xf numFmtId="42" fontId="9" fillId="0" borderId="1" xfId="1" applyNumberFormat="1" applyFont="1" applyBorder="1" applyProtection="1"/>
    <xf numFmtId="0" fontId="7" fillId="5" borderId="22" xfId="0" applyFont="1" applyFill="1" applyBorder="1" applyAlignment="1">
      <alignment horizontal="center" vertical="center"/>
    </xf>
    <xf numFmtId="0" fontId="9" fillId="0" borderId="33" xfId="0" applyFont="1" applyBorder="1" applyProtection="1">
      <protection locked="0"/>
    </xf>
    <xf numFmtId="42" fontId="9" fillId="0" borderId="33" xfId="1" applyNumberFormat="1" applyFont="1" applyBorder="1" applyProtection="1"/>
    <xf numFmtId="43" fontId="9" fillId="0" borderId="1" xfId="3" applyFont="1" applyBorder="1" applyAlignment="1" applyProtection="1">
      <alignment horizontal="center"/>
      <protection locked="0"/>
    </xf>
    <xf numFmtId="43" fontId="9" fillId="0" borderId="8" xfId="3" applyFont="1" applyBorder="1" applyAlignment="1" applyProtection="1">
      <alignment horizontal="center"/>
      <protection locked="0"/>
    </xf>
    <xf numFmtId="43" fontId="9" fillId="0" borderId="1" xfId="3" applyNumberFormat="1" applyFont="1" applyBorder="1" applyAlignment="1" applyProtection="1">
      <alignment horizontal="center"/>
      <protection locked="0"/>
    </xf>
    <xf numFmtId="0" fontId="9" fillId="0" borderId="0" xfId="0" applyFont="1" applyAlignment="1" applyProtection="1">
      <alignment horizontal="left"/>
      <protection locked="0"/>
    </xf>
    <xf numFmtId="10" fontId="9" fillId="0" borderId="22" xfId="2" applyNumberFormat="1" applyFont="1" applyBorder="1" applyAlignment="1">
      <alignment horizontal="center"/>
    </xf>
    <xf numFmtId="168" fontId="3" fillId="0" borderId="32" xfId="0" applyNumberFormat="1" applyFont="1" applyBorder="1" applyAlignment="1">
      <alignment horizontal="center"/>
    </xf>
    <xf numFmtId="168" fontId="3" fillId="0" borderId="22" xfId="0" applyNumberFormat="1" applyFont="1" applyBorder="1" applyAlignment="1">
      <alignment horizontal="center"/>
    </xf>
    <xf numFmtId="168" fontId="3" fillId="0" borderId="0" xfId="0" applyNumberFormat="1" applyFont="1" applyBorder="1" applyAlignment="1">
      <alignment horizontal="center"/>
    </xf>
    <xf numFmtId="42" fontId="3" fillId="0" borderId="32" xfId="1" applyNumberFormat="1" applyFont="1" applyBorder="1"/>
    <xf numFmtId="165" fontId="9" fillId="0" borderId="0" xfId="0" applyNumberFormat="1" applyFont="1" applyBorder="1"/>
    <xf numFmtId="0" fontId="7" fillId="0" borderId="0" xfId="0" applyFont="1" applyFill="1" applyBorder="1" applyAlignment="1">
      <alignment horizontal="right" wrapText="1"/>
    </xf>
    <xf numFmtId="0" fontId="7" fillId="0" borderId="0" xfId="0" applyFont="1" applyFill="1" applyAlignment="1"/>
    <xf numFmtId="0" fontId="7" fillId="0" borderId="0" xfId="0" applyFont="1" applyFill="1" applyBorder="1" applyAlignment="1">
      <alignment horizontal="center" vertical="center"/>
    </xf>
    <xf numFmtId="0" fontId="9" fillId="0" borderId="0" xfId="0" applyFont="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horizontal="right" wrapText="1"/>
    </xf>
    <xf numFmtId="0" fontId="7" fillId="0" borderId="31" xfId="0" applyFont="1" applyFill="1" applyBorder="1" applyAlignment="1">
      <alignment horizontal="right"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 xfId="0" applyFont="1" applyBorder="1" applyAlignment="1">
      <alignment horizontal="center" vertical="center" wrapText="1"/>
    </xf>
    <xf numFmtId="167" fontId="7" fillId="0" borderId="15" xfId="0" applyNumberFormat="1" applyFont="1" applyBorder="1" applyAlignment="1">
      <alignment horizontal="center"/>
    </xf>
    <xf numFmtId="167" fontId="7" fillId="0" borderId="16" xfId="0" applyNumberFormat="1" applyFont="1" applyBorder="1" applyAlignment="1">
      <alignment horizontal="center"/>
    </xf>
    <xf numFmtId="167" fontId="7" fillId="0" borderId="17" xfId="0" applyNumberFormat="1" applyFont="1" applyBorder="1" applyAlignment="1">
      <alignment horizontal="center"/>
    </xf>
    <xf numFmtId="167" fontId="7" fillId="0" borderId="30" xfId="0" applyNumberFormat="1" applyFont="1" applyBorder="1" applyAlignment="1">
      <alignment horizontal="center"/>
    </xf>
    <xf numFmtId="167" fontId="7" fillId="0" borderId="34" xfId="0" applyNumberFormat="1" applyFont="1" applyBorder="1" applyAlignment="1">
      <alignment horizontal="center"/>
    </xf>
    <xf numFmtId="0" fontId="3" fillId="0" borderId="0" xfId="0" applyFont="1" applyBorder="1" applyAlignment="1">
      <alignment horizontal="center"/>
    </xf>
    <xf numFmtId="0" fontId="7" fillId="0" borderId="0" xfId="0" applyFont="1" applyBorder="1" applyAlignment="1" applyProtection="1">
      <alignment horizontal="center"/>
    </xf>
    <xf numFmtId="0" fontId="3" fillId="0" borderId="0" xfId="0" applyFont="1" applyAlignment="1" applyProtection="1">
      <alignment horizontal="center"/>
    </xf>
    <xf numFmtId="166" fontId="3" fillId="0" borderId="28" xfId="1" applyNumberFormat="1" applyFont="1" applyBorder="1" applyAlignment="1">
      <alignment horizontal="center" vertical="center"/>
    </xf>
    <xf numFmtId="166" fontId="3" fillId="0" borderId="23" xfId="1" applyNumberFormat="1" applyFont="1" applyBorder="1" applyAlignment="1">
      <alignment horizontal="center" vertical="center"/>
    </xf>
    <xf numFmtId="166" fontId="3" fillId="0" borderId="24" xfId="1" applyNumberFormat="1" applyFont="1" applyBorder="1" applyAlignment="1">
      <alignment horizontal="center" vertical="center"/>
    </xf>
    <xf numFmtId="0" fontId="3" fillId="2" borderId="35" xfId="0" applyFont="1" applyFill="1" applyBorder="1" applyAlignment="1">
      <alignment horizontal="center"/>
    </xf>
    <xf numFmtId="0" fontId="3" fillId="2" borderId="37" xfId="0" applyFont="1" applyFill="1" applyBorder="1" applyAlignment="1">
      <alignment horizontal="center"/>
    </xf>
    <xf numFmtId="0" fontId="9" fillId="0" borderId="0" xfId="0" applyFont="1" applyAlignment="1" applyProtection="1">
      <alignment horizontal="left"/>
      <protection locked="0"/>
    </xf>
    <xf numFmtId="0" fontId="0" fillId="0" borderId="0" xfId="0" applyAlignment="1" applyProtection="1">
      <alignment horizontal="left"/>
      <protection locked="0"/>
    </xf>
    <xf numFmtId="0" fontId="9" fillId="0" borderId="0" xfId="0" applyFont="1" applyAlignment="1" applyProtection="1">
      <alignment horizontal="left" wrapText="1"/>
    </xf>
    <xf numFmtId="0" fontId="3" fillId="2" borderId="26" xfId="0" applyFont="1" applyFill="1" applyBorder="1" applyAlignment="1">
      <alignment horizontal="center"/>
    </xf>
    <xf numFmtId="0" fontId="3" fillId="2" borderId="38" xfId="0" applyFont="1" applyFill="1" applyBorder="1" applyAlignment="1">
      <alignment horizontal="center"/>
    </xf>
    <xf numFmtId="0" fontId="3" fillId="0" borderId="30" xfId="0" applyFont="1" applyBorder="1" applyAlignment="1" applyProtection="1">
      <alignment horizontal="left"/>
    </xf>
    <xf numFmtId="0" fontId="3" fillId="0" borderId="29" xfId="0" applyFont="1" applyBorder="1" applyAlignment="1" applyProtection="1">
      <alignment horizontal="left"/>
    </xf>
    <xf numFmtId="0" fontId="0" fillId="0" borderId="0" xfId="0" applyAlignment="1" applyProtection="1">
      <alignment horizontal="center"/>
      <protection locked="0"/>
    </xf>
    <xf numFmtId="0" fontId="9" fillId="0" borderId="0" xfId="0" applyFont="1" applyAlignment="1" applyProtection="1">
      <alignment horizontal="center"/>
      <protection locked="0"/>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2" borderId="4" xfId="0" applyFont="1" applyFill="1" applyBorder="1" applyAlignment="1">
      <alignment horizontal="center"/>
    </xf>
    <xf numFmtId="42" fontId="9" fillId="6" borderId="21" xfId="1" applyNumberFormat="1" applyFont="1" applyFill="1" applyBorder="1" applyAlignment="1" applyProtection="1">
      <alignment horizontal="center"/>
    </xf>
    <xf numFmtId="42" fontId="9" fillId="6" borderId="39" xfId="1" applyNumberFormat="1" applyFont="1" applyFill="1" applyBorder="1" applyAlignment="1" applyProtection="1">
      <alignment horizontal="center"/>
    </xf>
    <xf numFmtId="0" fontId="3" fillId="0" borderId="30" xfId="0" applyFont="1" applyBorder="1" applyAlignment="1" applyProtection="1">
      <alignment horizontal="center"/>
    </xf>
    <xf numFmtId="0" fontId="3" fillId="0" borderId="34" xfId="0" applyFont="1" applyBorder="1" applyAlignment="1" applyProtection="1">
      <alignment horizontal="center"/>
    </xf>
    <xf numFmtId="44" fontId="9" fillId="0" borderId="20" xfId="0" applyNumberFormat="1" applyFont="1" applyFill="1" applyBorder="1" applyAlignment="1" applyProtection="1">
      <alignment horizontal="center"/>
      <protection locked="0"/>
    </xf>
    <xf numFmtId="44" fontId="9" fillId="0" borderId="41" xfId="0" applyNumberFormat="1" applyFont="1" applyFill="1" applyBorder="1" applyAlignment="1" applyProtection="1">
      <alignment horizontal="center"/>
      <protection locked="0"/>
    </xf>
    <xf numFmtId="0" fontId="9" fillId="5" borderId="30" xfId="0" applyFont="1" applyFill="1" applyBorder="1" applyAlignment="1" applyProtection="1">
      <alignment horizontal="center"/>
      <protection locked="0"/>
    </xf>
    <xf numFmtId="0" fontId="9" fillId="5" borderId="34" xfId="0" applyFont="1" applyFill="1" applyBorder="1" applyAlignment="1" applyProtection="1">
      <alignment horizontal="center"/>
      <protection locked="0"/>
    </xf>
    <xf numFmtId="0" fontId="9" fillId="0" borderId="0" xfId="0" applyFont="1" applyAlignment="1" applyProtection="1">
      <alignment horizontal="left"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314325</xdr:colOff>
          <xdr:row>35</xdr:row>
          <xdr:rowOff>180975</xdr:rowOff>
        </xdr:from>
        <xdr:to>
          <xdr:col>0</xdr:col>
          <xdr:colOff>762000</xdr:colOff>
          <xdr:row>37</xdr:row>
          <xdr:rowOff>76200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40</xdr:row>
          <xdr:rowOff>161925</xdr:rowOff>
        </xdr:from>
        <xdr:to>
          <xdr:col>0</xdr:col>
          <xdr:colOff>762000</xdr:colOff>
          <xdr:row>42</xdr:row>
          <xdr:rowOff>38100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2.75" x14ac:dyDescent="0.2"/>
  <sheetData>
    <row r="1" spans="1:1" x14ac:dyDescent="0.2">
      <c r="A1" s="5" t="s">
        <v>58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46"/>
  <sheetViews>
    <sheetView zoomScaleNormal="100" workbookViewId="0">
      <selection activeCell="B3" sqref="B3"/>
    </sheetView>
  </sheetViews>
  <sheetFormatPr defaultRowHeight="12.75" x14ac:dyDescent="0.2"/>
  <cols>
    <col min="1" max="1" width="3.85546875" bestFit="1" customWidth="1"/>
    <col min="2" max="2" width="36" customWidth="1"/>
    <col min="3" max="3" width="19.85546875" customWidth="1"/>
    <col min="4" max="4" width="15.5703125" bestFit="1" customWidth="1"/>
    <col min="5" max="5" width="13.85546875" customWidth="1"/>
    <col min="6" max="6" width="16.42578125" customWidth="1"/>
  </cols>
  <sheetData>
    <row r="1" spans="1:6" ht="18" x14ac:dyDescent="0.25">
      <c r="B1" s="1" t="s">
        <v>47</v>
      </c>
      <c r="C1" s="1"/>
    </row>
    <row r="2" spans="1:6" s="8" customFormat="1" ht="15.75" thickBot="1" x14ac:dyDescent="0.25"/>
    <row r="3" spans="1:6" s="8" customFormat="1" ht="15.75" x14ac:dyDescent="0.25">
      <c r="B3" s="14"/>
      <c r="C3" s="32"/>
      <c r="D3" s="221" t="s">
        <v>0</v>
      </c>
      <c r="E3" s="221"/>
      <c r="F3" s="15" t="s">
        <v>1</v>
      </c>
    </row>
    <row r="4" spans="1:6" s="8" customFormat="1" ht="15.75" customHeight="1" thickBot="1" x14ac:dyDescent="0.3">
      <c r="B4" s="16" t="s">
        <v>20</v>
      </c>
      <c r="C4" s="33" t="s">
        <v>5</v>
      </c>
      <c r="D4" s="30" t="s">
        <v>6</v>
      </c>
      <c r="E4" s="30" t="s">
        <v>7</v>
      </c>
      <c r="F4" s="18" t="s">
        <v>19</v>
      </c>
    </row>
    <row r="5" spans="1:6" s="8" customFormat="1" ht="15.75" customHeight="1" x14ac:dyDescent="0.2">
      <c r="B5" s="73" t="s">
        <v>65</v>
      </c>
      <c r="C5" s="67" t="s">
        <v>68</v>
      </c>
      <c r="D5" s="141">
        <v>0.54</v>
      </c>
      <c r="E5" s="71">
        <v>5000</v>
      </c>
      <c r="F5" s="72">
        <f>D5*E5</f>
        <v>2700</v>
      </c>
    </row>
    <row r="6" spans="1:6" s="8" customFormat="1" ht="15.75" customHeight="1" x14ac:dyDescent="0.2">
      <c r="B6" s="73" t="s">
        <v>66</v>
      </c>
      <c r="C6" s="67" t="s">
        <v>67</v>
      </c>
      <c r="D6" s="141">
        <v>500</v>
      </c>
      <c r="E6" s="71">
        <v>3</v>
      </c>
      <c r="F6" s="72">
        <f>D6*E6</f>
        <v>1500</v>
      </c>
    </row>
    <row r="7" spans="1:6" s="8" customFormat="1" ht="15" x14ac:dyDescent="0.2">
      <c r="A7" s="8">
        <v>1</v>
      </c>
      <c r="B7" s="19"/>
      <c r="C7" s="41"/>
      <c r="D7" s="140"/>
      <c r="E7" s="169"/>
      <c r="F7" s="82">
        <f>ROUND(D7*E7,0)</f>
        <v>0</v>
      </c>
    </row>
    <row r="8" spans="1:6" s="8" customFormat="1" ht="15" x14ac:dyDescent="0.2">
      <c r="A8" s="8">
        <v>2</v>
      </c>
      <c r="B8" s="19"/>
      <c r="C8" s="41"/>
      <c r="D8" s="115"/>
      <c r="E8" s="170"/>
      <c r="F8" s="82">
        <f t="shared" ref="F8:F16" si="0">ROUND(D8*E8,0)</f>
        <v>0</v>
      </c>
    </row>
    <row r="9" spans="1:6" s="8" customFormat="1" ht="15" x14ac:dyDescent="0.2">
      <c r="A9" s="8">
        <v>3</v>
      </c>
      <c r="B9" s="19"/>
      <c r="C9" s="41"/>
      <c r="D9" s="115"/>
      <c r="E9" s="170"/>
      <c r="F9" s="82">
        <f t="shared" si="0"/>
        <v>0</v>
      </c>
    </row>
    <row r="10" spans="1:6" s="8" customFormat="1" ht="15" x14ac:dyDescent="0.2">
      <c r="A10" s="8">
        <v>4</v>
      </c>
      <c r="B10" s="19"/>
      <c r="C10" s="41"/>
      <c r="D10" s="115"/>
      <c r="E10" s="170"/>
      <c r="F10" s="82">
        <f t="shared" si="0"/>
        <v>0</v>
      </c>
    </row>
    <row r="11" spans="1:6" s="8" customFormat="1" ht="15" x14ac:dyDescent="0.2">
      <c r="A11" s="8">
        <v>5</v>
      </c>
      <c r="B11" s="19"/>
      <c r="C11" s="41"/>
      <c r="D11" s="115"/>
      <c r="E11" s="170"/>
      <c r="F11" s="82">
        <f t="shared" si="0"/>
        <v>0</v>
      </c>
    </row>
    <row r="12" spans="1:6" s="8" customFormat="1" ht="15" x14ac:dyDescent="0.2">
      <c r="A12" s="8">
        <v>6</v>
      </c>
      <c r="B12" s="19"/>
      <c r="C12" s="41"/>
      <c r="D12" s="115"/>
      <c r="E12" s="170"/>
      <c r="F12" s="82">
        <f t="shared" si="0"/>
        <v>0</v>
      </c>
    </row>
    <row r="13" spans="1:6" s="8" customFormat="1" ht="15" x14ac:dyDescent="0.2">
      <c r="A13" s="8">
        <v>7</v>
      </c>
      <c r="B13" s="19"/>
      <c r="C13" s="41"/>
      <c r="D13" s="115"/>
      <c r="E13" s="170"/>
      <c r="F13" s="82">
        <f t="shared" si="0"/>
        <v>0</v>
      </c>
    </row>
    <row r="14" spans="1:6" s="8" customFormat="1" ht="15" x14ac:dyDescent="0.2">
      <c r="A14" s="8">
        <v>8</v>
      </c>
      <c r="B14" s="19"/>
      <c r="C14" s="41"/>
      <c r="D14" s="115"/>
      <c r="E14" s="170"/>
      <c r="F14" s="82">
        <f t="shared" si="0"/>
        <v>0</v>
      </c>
    </row>
    <row r="15" spans="1:6" s="8" customFormat="1" ht="15" x14ac:dyDescent="0.2">
      <c r="A15" s="8">
        <v>9</v>
      </c>
      <c r="B15" s="19"/>
      <c r="C15" s="41"/>
      <c r="D15" s="115"/>
      <c r="E15" s="170"/>
      <c r="F15" s="82">
        <f t="shared" si="0"/>
        <v>0</v>
      </c>
    </row>
    <row r="16" spans="1:6" s="8" customFormat="1" ht="15" x14ac:dyDescent="0.2">
      <c r="A16" s="8">
        <v>10</v>
      </c>
      <c r="B16" s="19"/>
      <c r="C16" s="41"/>
      <c r="D16" s="76"/>
      <c r="E16" s="170"/>
      <c r="F16" s="82">
        <f t="shared" si="0"/>
        <v>0</v>
      </c>
    </row>
    <row r="17" spans="1:6" s="8" customFormat="1" ht="16.5" customHeight="1" x14ac:dyDescent="0.25">
      <c r="E17" s="13" t="s">
        <v>1</v>
      </c>
      <c r="F17" s="40">
        <f>SUM(F7:F16)</f>
        <v>0</v>
      </c>
    </row>
    <row r="18" spans="1:6" s="8" customFormat="1" ht="15" x14ac:dyDescent="0.2">
      <c r="F18" s="34"/>
    </row>
    <row r="19" spans="1:6" s="8" customFormat="1" ht="15.75" x14ac:dyDescent="0.25">
      <c r="B19" s="25" t="s">
        <v>95</v>
      </c>
      <c r="F19" s="34"/>
    </row>
    <row r="20" spans="1:6" s="8" customFormat="1" ht="15" x14ac:dyDescent="0.2">
      <c r="A20" s="8">
        <v>1</v>
      </c>
      <c r="B20" s="223"/>
      <c r="C20" s="223"/>
      <c r="D20" s="223"/>
      <c r="E20" s="223"/>
      <c r="F20" s="223"/>
    </row>
    <row r="21" spans="1:6" s="8" customFormat="1" ht="15" x14ac:dyDescent="0.2">
      <c r="A21" s="8">
        <v>2</v>
      </c>
      <c r="B21" s="223"/>
      <c r="C21" s="223"/>
      <c r="D21" s="223"/>
      <c r="E21" s="223"/>
      <c r="F21" s="223"/>
    </row>
    <row r="22" spans="1:6" s="8" customFormat="1" ht="15" x14ac:dyDescent="0.2">
      <c r="A22" s="8">
        <v>3</v>
      </c>
      <c r="B22" s="223"/>
      <c r="C22" s="223"/>
      <c r="D22" s="223"/>
      <c r="E22" s="223"/>
      <c r="F22" s="223"/>
    </row>
    <row r="23" spans="1:6" s="8" customFormat="1" ht="15" x14ac:dyDescent="0.2">
      <c r="A23" s="8">
        <v>4</v>
      </c>
      <c r="B23" s="223"/>
      <c r="C23" s="223"/>
      <c r="D23" s="223"/>
      <c r="E23" s="223"/>
      <c r="F23" s="223"/>
    </row>
    <row r="24" spans="1:6" s="8" customFormat="1" ht="15" x14ac:dyDescent="0.2">
      <c r="A24" s="8">
        <v>5</v>
      </c>
      <c r="B24" s="223"/>
      <c r="C24" s="223"/>
      <c r="D24" s="223"/>
      <c r="E24" s="223"/>
      <c r="F24" s="223"/>
    </row>
    <row r="25" spans="1:6" s="8" customFormat="1" ht="15" x14ac:dyDescent="0.2">
      <c r="A25" s="8">
        <v>6</v>
      </c>
      <c r="B25" s="231"/>
      <c r="C25" s="231"/>
      <c r="D25" s="231"/>
      <c r="E25" s="231"/>
      <c r="F25" s="231"/>
    </row>
    <row r="26" spans="1:6" s="8" customFormat="1" ht="15" x14ac:dyDescent="0.2">
      <c r="A26" s="8">
        <v>7</v>
      </c>
      <c r="B26" s="231"/>
      <c r="C26" s="231"/>
      <c r="D26" s="231"/>
      <c r="E26" s="231"/>
      <c r="F26" s="231"/>
    </row>
    <row r="27" spans="1:6" s="8" customFormat="1" ht="15" x14ac:dyDescent="0.2">
      <c r="A27" s="8">
        <v>8</v>
      </c>
      <c r="B27" s="231"/>
      <c r="C27" s="231"/>
      <c r="D27" s="231"/>
      <c r="E27" s="231"/>
      <c r="F27" s="231"/>
    </row>
    <row r="28" spans="1:6" s="8" customFormat="1" ht="15" x14ac:dyDescent="0.2">
      <c r="A28" s="8">
        <v>9</v>
      </c>
      <c r="B28" s="231"/>
      <c r="C28" s="231"/>
      <c r="D28" s="231"/>
      <c r="E28" s="231"/>
      <c r="F28" s="231"/>
    </row>
    <row r="29" spans="1:6" s="8" customFormat="1" ht="15" x14ac:dyDescent="0.2">
      <c r="A29" s="8">
        <v>10</v>
      </c>
      <c r="B29" s="231"/>
      <c r="C29" s="231"/>
      <c r="D29" s="231"/>
      <c r="E29" s="231"/>
      <c r="F29" s="231"/>
    </row>
    <row r="30" spans="1:6" s="8" customFormat="1" ht="15" x14ac:dyDescent="0.2">
      <c r="B30" s="231"/>
      <c r="C30" s="231"/>
      <c r="D30" s="231"/>
      <c r="E30" s="231"/>
      <c r="F30" s="231"/>
    </row>
    <row r="31" spans="1:6" s="8" customFormat="1" ht="15" x14ac:dyDescent="0.2">
      <c r="B31" s="231"/>
      <c r="C31" s="231"/>
      <c r="D31" s="231"/>
      <c r="E31" s="231"/>
      <c r="F31" s="231"/>
    </row>
    <row r="32" spans="1:6" s="8" customFormat="1" ht="15" x14ac:dyDescent="0.2">
      <c r="B32" s="231"/>
      <c r="C32" s="231"/>
      <c r="D32" s="231"/>
      <c r="E32" s="231"/>
      <c r="F32" s="231"/>
    </row>
    <row r="33" spans="2:6" s="8" customFormat="1" ht="15" x14ac:dyDescent="0.2">
      <c r="B33" s="231"/>
      <c r="C33" s="231"/>
      <c r="D33" s="231"/>
      <c r="E33" s="231"/>
      <c r="F33" s="231"/>
    </row>
    <row r="34" spans="2:6" s="8" customFormat="1" ht="15" x14ac:dyDescent="0.2">
      <c r="B34" s="231"/>
      <c r="C34" s="231"/>
      <c r="D34" s="231"/>
      <c r="E34" s="231"/>
      <c r="F34" s="231"/>
    </row>
    <row r="35" spans="2:6" s="8" customFormat="1" ht="15" x14ac:dyDescent="0.2">
      <c r="B35" s="231"/>
      <c r="C35" s="231"/>
      <c r="D35" s="231"/>
      <c r="E35" s="231"/>
      <c r="F35" s="231"/>
    </row>
    <row r="36" spans="2:6" x14ac:dyDescent="0.2">
      <c r="B36" s="230"/>
      <c r="C36" s="230"/>
      <c r="D36" s="230"/>
      <c r="E36" s="230"/>
      <c r="F36" s="230"/>
    </row>
    <row r="37" spans="2:6" x14ac:dyDescent="0.2">
      <c r="B37" s="230"/>
      <c r="C37" s="230"/>
      <c r="D37" s="230"/>
      <c r="E37" s="230"/>
      <c r="F37" s="230"/>
    </row>
    <row r="38" spans="2:6" x14ac:dyDescent="0.2">
      <c r="B38" s="230"/>
      <c r="C38" s="230"/>
      <c r="D38" s="230"/>
      <c r="E38" s="230"/>
      <c r="F38" s="230"/>
    </row>
    <row r="39" spans="2:6" x14ac:dyDescent="0.2">
      <c r="B39" s="230"/>
      <c r="C39" s="230"/>
      <c r="D39" s="230"/>
      <c r="E39" s="230"/>
      <c r="F39" s="230"/>
    </row>
    <row r="40" spans="2:6" x14ac:dyDescent="0.2">
      <c r="B40" s="230"/>
      <c r="C40" s="230"/>
      <c r="D40" s="230"/>
      <c r="E40" s="230"/>
      <c r="F40" s="230"/>
    </row>
    <row r="41" spans="2:6" x14ac:dyDescent="0.2">
      <c r="B41" s="230"/>
      <c r="C41" s="230"/>
      <c r="D41" s="230"/>
      <c r="E41" s="230"/>
      <c r="F41" s="230"/>
    </row>
    <row r="42" spans="2:6" x14ac:dyDescent="0.2">
      <c r="B42" s="230"/>
      <c r="C42" s="230"/>
      <c r="D42" s="230"/>
      <c r="E42" s="230"/>
      <c r="F42" s="230"/>
    </row>
    <row r="43" spans="2:6" x14ac:dyDescent="0.2">
      <c r="B43" s="230"/>
      <c r="C43" s="230"/>
      <c r="D43" s="230"/>
      <c r="E43" s="230"/>
      <c r="F43" s="230"/>
    </row>
    <row r="44" spans="2:6" x14ac:dyDescent="0.2">
      <c r="B44" s="230"/>
      <c r="C44" s="230"/>
      <c r="D44" s="230"/>
      <c r="E44" s="230"/>
      <c r="F44" s="230"/>
    </row>
    <row r="45" spans="2:6" x14ac:dyDescent="0.2">
      <c r="B45" s="230"/>
      <c r="C45" s="230"/>
      <c r="D45" s="230"/>
      <c r="E45" s="230"/>
      <c r="F45" s="230"/>
    </row>
    <row r="46" spans="2:6" x14ac:dyDescent="0.2">
      <c r="B46" s="230"/>
      <c r="C46" s="230"/>
      <c r="D46" s="230"/>
      <c r="E46" s="230"/>
      <c r="F46" s="230"/>
    </row>
  </sheetData>
  <sheetProtection password="CA11" sheet="1" objects="1" scenarios="1" formatCells="0" formatColumns="0" formatRows="0" insertRows="0" deleteRows="0" sort="0"/>
  <mergeCells count="28">
    <mergeCell ref="D3:E3"/>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43:F43"/>
    <mergeCell ref="B44:F44"/>
    <mergeCell ref="B45:F45"/>
    <mergeCell ref="B46:F46"/>
    <mergeCell ref="B37:F37"/>
    <mergeCell ref="B38:F38"/>
    <mergeCell ref="B39:F39"/>
    <mergeCell ref="B40:F40"/>
    <mergeCell ref="B41:F41"/>
    <mergeCell ref="B42:F42"/>
  </mergeCells>
  <phoneticPr fontId="0" type="noConversion"/>
  <pageMargins left="0.75" right="0.75" top="1" bottom="1" header="0.5" footer="0.5"/>
  <pageSetup scale="85" orientation="portrait" r:id="rId1"/>
  <headerFooter alignWithMargins="0">
    <oddFooter>&amp;L&amp;A&amp;C&amp;F&amp;R7 of 13</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40"/>
  <sheetViews>
    <sheetView topLeftCell="A3" zoomScaleNormal="100" workbookViewId="0">
      <selection activeCell="B3" sqref="B3"/>
    </sheetView>
  </sheetViews>
  <sheetFormatPr defaultRowHeight="12.75" x14ac:dyDescent="0.2"/>
  <cols>
    <col min="1" max="1" width="3.85546875" bestFit="1" customWidth="1"/>
    <col min="2" max="2" width="35.85546875" customWidth="1"/>
    <col min="3" max="3" width="16.5703125" customWidth="1"/>
    <col min="4" max="4" width="14.140625" customWidth="1"/>
    <col min="5" max="5" width="26.42578125" customWidth="1"/>
  </cols>
  <sheetData>
    <row r="1" spans="1:5" ht="18" x14ac:dyDescent="0.25">
      <c r="B1" s="1" t="s">
        <v>55</v>
      </c>
    </row>
    <row r="2" spans="1:5" ht="18" x14ac:dyDescent="0.25">
      <c r="B2" s="1"/>
    </row>
    <row r="3" spans="1:5" ht="15.75" x14ac:dyDescent="0.25">
      <c r="B3" s="25" t="s">
        <v>14</v>
      </c>
    </row>
    <row r="4" spans="1:5" s="8" customFormat="1" ht="15.75" customHeight="1" thickBot="1" x14ac:dyDescent="0.25"/>
    <row r="5" spans="1:5" s="8" customFormat="1" ht="15.75" customHeight="1" x14ac:dyDescent="0.25">
      <c r="B5" s="14"/>
      <c r="C5" s="221" t="s">
        <v>0</v>
      </c>
      <c r="D5" s="221"/>
      <c r="E5" s="15" t="s">
        <v>1</v>
      </c>
    </row>
    <row r="6" spans="1:5" s="8" customFormat="1" ht="15.75" customHeight="1" thickBot="1" x14ac:dyDescent="0.3">
      <c r="B6" s="16" t="s">
        <v>15</v>
      </c>
      <c r="C6" s="30" t="s">
        <v>6</v>
      </c>
      <c r="D6" s="30" t="s">
        <v>7</v>
      </c>
      <c r="E6" s="18" t="s">
        <v>19</v>
      </c>
    </row>
    <row r="7" spans="1:5" s="8" customFormat="1" ht="15.75" customHeight="1" x14ac:dyDescent="0.2">
      <c r="B7" s="73" t="s">
        <v>69</v>
      </c>
      <c r="C7" s="74">
        <v>750</v>
      </c>
      <c r="D7" s="71">
        <v>2</v>
      </c>
      <c r="E7" s="72">
        <f>C7*D7</f>
        <v>1500</v>
      </c>
    </row>
    <row r="8" spans="1:5" s="8" customFormat="1" ht="15.75" customHeight="1" x14ac:dyDescent="0.2">
      <c r="B8" s="73" t="s">
        <v>70</v>
      </c>
      <c r="C8" s="74">
        <v>500</v>
      </c>
      <c r="D8" s="71">
        <v>1</v>
      </c>
      <c r="E8" s="72">
        <f>C8*D8</f>
        <v>500</v>
      </c>
    </row>
    <row r="9" spans="1:5" s="8" customFormat="1" ht="15.75" customHeight="1" x14ac:dyDescent="0.2">
      <c r="A9" s="8">
        <v>1</v>
      </c>
      <c r="B9" s="19"/>
      <c r="C9" s="171"/>
      <c r="D9" s="190"/>
      <c r="E9" s="154" t="str">
        <f>IF(C9&lt;500,"If item here, list on tab H.",(ROUND(C9*D9,0)))</f>
        <v>If item here, list on tab H.</v>
      </c>
    </row>
    <row r="10" spans="1:5" s="8" customFormat="1" ht="15.75" customHeight="1" x14ac:dyDescent="0.2">
      <c r="A10" s="8">
        <v>2</v>
      </c>
      <c r="B10" s="19"/>
      <c r="C10" s="172"/>
      <c r="D10" s="191"/>
      <c r="E10" s="154" t="str">
        <f t="shared" ref="E10:E18" si="0">IF(C10&lt;500,"If item here, list on tab H.",(ROUND(C10*D10,0)))</f>
        <v>If item here, list on tab H.</v>
      </c>
    </row>
    <row r="11" spans="1:5" s="8" customFormat="1" ht="15.75" customHeight="1" x14ac:dyDescent="0.2">
      <c r="A11" s="8">
        <v>3</v>
      </c>
      <c r="B11" s="19"/>
      <c r="C11" s="172"/>
      <c r="D11" s="191"/>
      <c r="E11" s="154" t="str">
        <f t="shared" si="0"/>
        <v>If item here, list on tab H.</v>
      </c>
    </row>
    <row r="12" spans="1:5" s="8" customFormat="1" ht="15.75" customHeight="1" x14ac:dyDescent="0.2">
      <c r="A12" s="8">
        <v>4</v>
      </c>
      <c r="B12" s="19"/>
      <c r="C12" s="172"/>
      <c r="D12" s="191"/>
      <c r="E12" s="154" t="str">
        <f t="shared" si="0"/>
        <v>If item here, list on tab H.</v>
      </c>
    </row>
    <row r="13" spans="1:5" s="8" customFormat="1" ht="15.75" customHeight="1" x14ac:dyDescent="0.2">
      <c r="A13" s="8">
        <v>5</v>
      </c>
      <c r="B13" s="19"/>
      <c r="C13" s="172"/>
      <c r="D13" s="191"/>
      <c r="E13" s="154" t="str">
        <f t="shared" si="0"/>
        <v>If item here, list on tab H.</v>
      </c>
    </row>
    <row r="14" spans="1:5" s="8" customFormat="1" ht="15.75" customHeight="1" x14ac:dyDescent="0.2">
      <c r="A14" s="8">
        <v>6</v>
      </c>
      <c r="B14" s="19"/>
      <c r="C14" s="172"/>
      <c r="D14" s="191"/>
      <c r="E14" s="154" t="str">
        <f t="shared" si="0"/>
        <v>If item here, list on tab H.</v>
      </c>
    </row>
    <row r="15" spans="1:5" s="8" customFormat="1" ht="15.75" customHeight="1" x14ac:dyDescent="0.2">
      <c r="A15" s="8">
        <v>7</v>
      </c>
      <c r="B15" s="19"/>
      <c r="C15" s="172"/>
      <c r="D15" s="191"/>
      <c r="E15" s="154" t="str">
        <f t="shared" si="0"/>
        <v>If item here, list on tab H.</v>
      </c>
    </row>
    <row r="16" spans="1:5" s="8" customFormat="1" ht="15.75" customHeight="1" x14ac:dyDescent="0.2">
      <c r="A16" s="8">
        <v>8</v>
      </c>
      <c r="B16" s="19"/>
      <c r="C16" s="172"/>
      <c r="D16" s="191"/>
      <c r="E16" s="154" t="str">
        <f t="shared" si="0"/>
        <v>If item here, list on tab H.</v>
      </c>
    </row>
    <row r="17" spans="1:5" s="8" customFormat="1" ht="15.75" customHeight="1" x14ac:dyDescent="0.2">
      <c r="A17" s="8">
        <v>9</v>
      </c>
      <c r="B17" s="19"/>
      <c r="C17" s="172"/>
      <c r="D17" s="191"/>
      <c r="E17" s="154" t="str">
        <f t="shared" si="0"/>
        <v>If item here, list on tab H.</v>
      </c>
    </row>
    <row r="18" spans="1:5" s="8" customFormat="1" ht="15.75" customHeight="1" x14ac:dyDescent="0.2">
      <c r="A18" s="8">
        <v>10</v>
      </c>
      <c r="B18" s="19"/>
      <c r="C18" s="172"/>
      <c r="D18" s="191"/>
      <c r="E18" s="154" t="str">
        <f t="shared" si="0"/>
        <v>If item here, list on tab H.</v>
      </c>
    </row>
    <row r="19" spans="1:5" s="8" customFormat="1" ht="15.75" customHeight="1" x14ac:dyDescent="0.25">
      <c r="D19" s="13" t="s">
        <v>1</v>
      </c>
      <c r="E19" s="40">
        <f>SUM(E9:E18)</f>
        <v>0</v>
      </c>
    </row>
    <row r="20" spans="1:5" s="8" customFormat="1" ht="15.75" customHeight="1" x14ac:dyDescent="0.2">
      <c r="E20" s="34"/>
    </row>
    <row r="21" spans="1:5" s="8" customFormat="1" ht="15.75" customHeight="1" x14ac:dyDescent="0.25">
      <c r="B21" s="25" t="s">
        <v>95</v>
      </c>
    </row>
    <row r="22" spans="1:5" s="8" customFormat="1" ht="15.75" customHeight="1" x14ac:dyDescent="0.2">
      <c r="A22" s="8">
        <v>1</v>
      </c>
      <c r="B22" s="223"/>
      <c r="C22" s="223"/>
      <c r="D22" s="223"/>
      <c r="E22" s="223"/>
    </row>
    <row r="23" spans="1:5" s="8" customFormat="1" ht="15.75" customHeight="1" x14ac:dyDescent="0.2">
      <c r="A23" s="8">
        <v>2</v>
      </c>
      <c r="B23" s="223"/>
      <c r="C23" s="223"/>
      <c r="D23" s="223"/>
      <c r="E23" s="223"/>
    </row>
    <row r="24" spans="1:5" s="8" customFormat="1" ht="15.75" customHeight="1" x14ac:dyDescent="0.2">
      <c r="A24" s="8">
        <v>3</v>
      </c>
      <c r="B24" s="223"/>
      <c r="C24" s="223"/>
      <c r="D24" s="223"/>
      <c r="E24" s="223"/>
    </row>
    <row r="25" spans="1:5" s="8" customFormat="1" ht="15.75" customHeight="1" x14ac:dyDescent="0.2">
      <c r="A25" s="8">
        <v>4</v>
      </c>
      <c r="B25" s="223"/>
      <c r="C25" s="223"/>
      <c r="D25" s="223"/>
      <c r="E25" s="223"/>
    </row>
    <row r="26" spans="1:5" s="8" customFormat="1" ht="15.75" customHeight="1" x14ac:dyDescent="0.2">
      <c r="A26" s="8">
        <v>5</v>
      </c>
      <c r="B26" s="223"/>
      <c r="C26" s="223"/>
      <c r="D26" s="223"/>
      <c r="E26" s="223"/>
    </row>
    <row r="27" spans="1:5" s="8" customFormat="1" ht="15.75" customHeight="1" x14ac:dyDescent="0.2">
      <c r="A27" s="8">
        <v>6</v>
      </c>
      <c r="B27" s="223"/>
      <c r="C27" s="223"/>
      <c r="D27" s="223"/>
      <c r="E27" s="223"/>
    </row>
    <row r="28" spans="1:5" s="8" customFormat="1" ht="15.75" customHeight="1" x14ac:dyDescent="0.2">
      <c r="A28" s="8">
        <v>7</v>
      </c>
      <c r="B28" s="223"/>
      <c r="C28" s="223"/>
      <c r="D28" s="223"/>
      <c r="E28" s="223"/>
    </row>
    <row r="29" spans="1:5" s="8" customFormat="1" ht="15.75" customHeight="1" x14ac:dyDescent="0.2">
      <c r="A29" s="8">
        <v>8</v>
      </c>
      <c r="B29" s="223"/>
      <c r="C29" s="223"/>
      <c r="D29" s="223"/>
      <c r="E29" s="223"/>
    </row>
    <row r="30" spans="1:5" s="8" customFormat="1" ht="15.75" customHeight="1" x14ac:dyDescent="0.2">
      <c r="A30" s="8">
        <v>9</v>
      </c>
      <c r="B30" s="223"/>
      <c r="C30" s="223"/>
      <c r="D30" s="223"/>
      <c r="E30" s="223"/>
    </row>
    <row r="31" spans="1:5" s="8" customFormat="1" ht="15.75" customHeight="1" x14ac:dyDescent="0.2">
      <c r="A31" s="8">
        <v>10</v>
      </c>
      <c r="B31" s="223"/>
      <c r="C31" s="223"/>
      <c r="D31" s="223"/>
      <c r="E31" s="223"/>
    </row>
    <row r="32" spans="1:5" s="8" customFormat="1" ht="15.75" customHeight="1" x14ac:dyDescent="0.2">
      <c r="B32" s="223"/>
      <c r="C32" s="223"/>
      <c r="D32" s="223"/>
      <c r="E32" s="223"/>
    </row>
    <row r="33" spans="2:5" s="8" customFormat="1" ht="15.75" customHeight="1" x14ac:dyDescent="0.2">
      <c r="B33" s="223"/>
      <c r="C33" s="223"/>
      <c r="D33" s="223"/>
      <c r="E33" s="223"/>
    </row>
    <row r="34" spans="2:5" s="8" customFormat="1" ht="15.75" customHeight="1" x14ac:dyDescent="0.2">
      <c r="B34" s="223"/>
      <c r="C34" s="223"/>
      <c r="D34" s="223"/>
      <c r="E34" s="223"/>
    </row>
    <row r="35" spans="2:5" s="8" customFormat="1" ht="15.75" customHeight="1" x14ac:dyDescent="0.2">
      <c r="B35" s="223"/>
      <c r="C35" s="223"/>
      <c r="D35" s="223"/>
      <c r="E35" s="223"/>
    </row>
    <row r="36" spans="2:5" s="8" customFormat="1" ht="15.75" customHeight="1" x14ac:dyDescent="0.2">
      <c r="B36" s="223"/>
      <c r="C36" s="223"/>
      <c r="D36" s="223"/>
      <c r="E36" s="223"/>
    </row>
    <row r="37" spans="2:5" x14ac:dyDescent="0.2">
      <c r="B37" s="224"/>
      <c r="C37" s="224"/>
      <c r="D37" s="224"/>
      <c r="E37" s="224"/>
    </row>
    <row r="38" spans="2:5" x14ac:dyDescent="0.2">
      <c r="B38" s="224"/>
      <c r="C38" s="224"/>
      <c r="D38" s="224"/>
      <c r="E38" s="224"/>
    </row>
    <row r="39" spans="2:5" x14ac:dyDescent="0.2">
      <c r="B39" s="224"/>
      <c r="C39" s="224"/>
      <c r="D39" s="224"/>
      <c r="E39" s="224"/>
    </row>
    <row r="40" spans="2:5" x14ac:dyDescent="0.2">
      <c r="B40" s="224"/>
      <c r="C40" s="224"/>
      <c r="D40" s="224"/>
      <c r="E40" s="224"/>
    </row>
  </sheetData>
  <sheetProtection password="CA11" sheet="1" objects="1" scenarios="1" formatCells="0" formatColumns="0" formatRows="0" insertRows="0" deleteRows="0" sort="0"/>
  <mergeCells count="20">
    <mergeCell ref="C5:D5"/>
    <mergeCell ref="B22:E22"/>
    <mergeCell ref="B23:E23"/>
    <mergeCell ref="B24:E24"/>
    <mergeCell ref="B25:E25"/>
    <mergeCell ref="B26:E26"/>
    <mergeCell ref="B27:E27"/>
    <mergeCell ref="B28:E28"/>
    <mergeCell ref="B29:E29"/>
    <mergeCell ref="B30:E30"/>
    <mergeCell ref="B31:E31"/>
    <mergeCell ref="B32:E32"/>
    <mergeCell ref="B39:E39"/>
    <mergeCell ref="B40:E40"/>
    <mergeCell ref="B33:E33"/>
    <mergeCell ref="B34:E34"/>
    <mergeCell ref="B35:E35"/>
    <mergeCell ref="B36:E36"/>
    <mergeCell ref="B37:E37"/>
    <mergeCell ref="B38:E38"/>
  </mergeCells>
  <phoneticPr fontId="0" type="noConversion"/>
  <pageMargins left="0.75" right="0.75" top="1" bottom="1" header="0.5" footer="0.5"/>
  <pageSetup scale="94" orientation="portrait" r:id="rId1"/>
  <headerFooter alignWithMargins="0">
    <oddFooter>&amp;L&amp;A&amp;C&amp;F&amp;R8 of 13</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2"/>
  <sheetViews>
    <sheetView zoomScaleNormal="100" workbookViewId="0">
      <selection activeCell="B3" sqref="B3"/>
    </sheetView>
  </sheetViews>
  <sheetFormatPr defaultRowHeight="12.75" x14ac:dyDescent="0.2"/>
  <cols>
    <col min="1" max="1" width="3.85546875" bestFit="1" customWidth="1"/>
    <col min="2" max="2" width="37.140625" customWidth="1"/>
    <col min="3" max="3" width="23.85546875" customWidth="1"/>
    <col min="4" max="4" width="15.85546875" bestFit="1" customWidth="1"/>
    <col min="5" max="5" width="16.85546875" customWidth="1"/>
    <col min="6" max="6" width="16.5703125" bestFit="1" customWidth="1"/>
  </cols>
  <sheetData>
    <row r="1" spans="1:5" ht="18" customHeight="1" x14ac:dyDescent="0.25">
      <c r="B1" s="1" t="s">
        <v>127</v>
      </c>
      <c r="C1" s="1"/>
    </row>
    <row r="2" spans="1:5" ht="18" x14ac:dyDescent="0.25">
      <c r="B2" s="1"/>
    </row>
    <row r="3" spans="1:5" s="6" customFormat="1" ht="18" customHeight="1" x14ac:dyDescent="0.25">
      <c r="B3" s="25" t="s">
        <v>72</v>
      </c>
    </row>
    <row r="4" spans="1:5" s="6" customFormat="1" ht="18" customHeight="1" x14ac:dyDescent="0.25">
      <c r="B4" s="25" t="s">
        <v>126</v>
      </c>
    </row>
    <row r="5" spans="1:5" s="6" customFormat="1" ht="18" customHeight="1" x14ac:dyDescent="0.25">
      <c r="B5" s="25" t="s">
        <v>148</v>
      </c>
    </row>
    <row r="6" spans="1:5" ht="18" customHeight="1" x14ac:dyDescent="0.25">
      <c r="B6" s="25" t="s">
        <v>203</v>
      </c>
    </row>
    <row r="7" spans="1:5" ht="18.75" thickBot="1" x14ac:dyDescent="0.3">
      <c r="B7" s="1"/>
    </row>
    <row r="8" spans="1:5" s="8" customFormat="1" ht="15.75" customHeight="1" x14ac:dyDescent="0.25">
      <c r="B8" s="14"/>
      <c r="C8" s="221" t="s">
        <v>0</v>
      </c>
      <c r="D8" s="221"/>
      <c r="E8" s="15" t="s">
        <v>1</v>
      </c>
    </row>
    <row r="9" spans="1:5" s="8" customFormat="1" ht="15.75" customHeight="1" thickBot="1" x14ac:dyDescent="0.3">
      <c r="B9" s="16" t="s">
        <v>75</v>
      </c>
      <c r="C9" s="30" t="s">
        <v>12</v>
      </c>
      <c r="D9" s="30" t="s">
        <v>7</v>
      </c>
      <c r="E9" s="18" t="s">
        <v>19</v>
      </c>
    </row>
    <row r="10" spans="1:5" s="8" customFormat="1" ht="15.75" customHeight="1" x14ac:dyDescent="0.2">
      <c r="B10" s="73" t="s">
        <v>76</v>
      </c>
      <c r="C10" s="74">
        <v>75</v>
      </c>
      <c r="D10" s="71">
        <v>20</v>
      </c>
      <c r="E10" s="72">
        <f>C10*D10</f>
        <v>1500</v>
      </c>
    </row>
    <row r="11" spans="1:5" s="8" customFormat="1" ht="15.75" customHeight="1" x14ac:dyDescent="0.2">
      <c r="A11" s="8">
        <v>1</v>
      </c>
      <c r="B11" s="19"/>
      <c r="C11" s="140"/>
      <c r="D11" s="190"/>
      <c r="E11" s="82">
        <f t="shared" ref="E11:E20" si="0">ROUND(C11*D11,0)</f>
        <v>0</v>
      </c>
    </row>
    <row r="12" spans="1:5" s="8" customFormat="1" ht="15.75" customHeight="1" x14ac:dyDescent="0.2">
      <c r="A12" s="8">
        <v>2</v>
      </c>
      <c r="B12" s="19"/>
      <c r="C12" s="115"/>
      <c r="D12" s="191"/>
      <c r="E12" s="82">
        <f t="shared" si="0"/>
        <v>0</v>
      </c>
    </row>
    <row r="13" spans="1:5" s="8" customFormat="1" ht="15.75" customHeight="1" x14ac:dyDescent="0.2">
      <c r="A13" s="8">
        <v>3</v>
      </c>
      <c r="B13" s="19"/>
      <c r="C13" s="115"/>
      <c r="D13" s="191"/>
      <c r="E13" s="82">
        <f t="shared" si="0"/>
        <v>0</v>
      </c>
    </row>
    <row r="14" spans="1:5" s="8" customFormat="1" ht="15.75" customHeight="1" x14ac:dyDescent="0.2">
      <c r="A14" s="8">
        <v>4</v>
      </c>
      <c r="B14" s="19"/>
      <c r="C14" s="115"/>
      <c r="D14" s="191"/>
      <c r="E14" s="82">
        <f t="shared" si="0"/>
        <v>0</v>
      </c>
    </row>
    <row r="15" spans="1:5" s="8" customFormat="1" ht="15.75" customHeight="1" x14ac:dyDescent="0.2">
      <c r="A15" s="8">
        <v>5</v>
      </c>
      <c r="B15" s="19"/>
      <c r="C15" s="115"/>
      <c r="D15" s="191"/>
      <c r="E15" s="82">
        <f t="shared" si="0"/>
        <v>0</v>
      </c>
    </row>
    <row r="16" spans="1:5" s="8" customFormat="1" ht="15.75" customHeight="1" x14ac:dyDescent="0.2">
      <c r="A16" s="8">
        <v>6</v>
      </c>
      <c r="B16" s="19"/>
      <c r="C16" s="115"/>
      <c r="D16" s="191"/>
      <c r="E16" s="82">
        <f t="shared" si="0"/>
        <v>0</v>
      </c>
    </row>
    <row r="17" spans="1:6" s="8" customFormat="1" ht="15.75" customHeight="1" x14ac:dyDescent="0.2">
      <c r="A17" s="8">
        <v>7</v>
      </c>
      <c r="B17" s="19"/>
      <c r="C17" s="115"/>
      <c r="D17" s="191"/>
      <c r="E17" s="82">
        <f t="shared" si="0"/>
        <v>0</v>
      </c>
    </row>
    <row r="18" spans="1:6" s="8" customFormat="1" ht="15.75" customHeight="1" x14ac:dyDescent="0.2">
      <c r="A18" s="8">
        <v>8</v>
      </c>
      <c r="B18" s="19"/>
      <c r="C18" s="115"/>
      <c r="D18" s="191"/>
      <c r="E18" s="82">
        <f t="shared" si="0"/>
        <v>0</v>
      </c>
    </row>
    <row r="19" spans="1:6" s="8" customFormat="1" ht="15.75" customHeight="1" x14ac:dyDescent="0.2">
      <c r="A19" s="8">
        <v>9</v>
      </c>
      <c r="B19" s="19"/>
      <c r="C19" s="115"/>
      <c r="D19" s="191"/>
      <c r="E19" s="82">
        <f t="shared" si="0"/>
        <v>0</v>
      </c>
    </row>
    <row r="20" spans="1:6" s="8" customFormat="1" ht="15.75" customHeight="1" x14ac:dyDescent="0.2">
      <c r="A20" s="8">
        <v>10</v>
      </c>
      <c r="B20" s="19"/>
      <c r="C20" s="115"/>
      <c r="D20" s="191"/>
      <c r="E20" s="82">
        <f t="shared" si="0"/>
        <v>0</v>
      </c>
    </row>
    <row r="21" spans="1:6" s="8" customFormat="1" ht="15.75" customHeight="1" x14ac:dyDescent="0.25">
      <c r="D21" s="13" t="s">
        <v>1</v>
      </c>
      <c r="E21" s="40">
        <f>SUM(E11:E20)</f>
        <v>0</v>
      </c>
    </row>
    <row r="22" spans="1:6" s="8" customFormat="1" ht="15.75" customHeight="1" x14ac:dyDescent="0.25">
      <c r="E22" s="13"/>
      <c r="F22" s="35"/>
    </row>
    <row r="23" spans="1:6" s="8" customFormat="1" ht="15.75" customHeight="1" x14ac:dyDescent="0.25">
      <c r="B23" s="25" t="s">
        <v>73</v>
      </c>
      <c r="E23" s="13"/>
      <c r="F23" s="35"/>
    </row>
    <row r="24" spans="1:6" s="8" customFormat="1" ht="15.75" customHeight="1" x14ac:dyDescent="0.25">
      <c r="B24" s="25" t="s">
        <v>74</v>
      </c>
      <c r="E24" s="13"/>
      <c r="F24" s="35"/>
    </row>
    <row r="25" spans="1:6" s="8" customFormat="1" ht="15.75" customHeight="1" x14ac:dyDescent="0.25">
      <c r="B25" s="25"/>
      <c r="E25" s="13"/>
      <c r="F25" s="35"/>
    </row>
    <row r="26" spans="1:6" s="8" customFormat="1" ht="15.75" customHeight="1" x14ac:dyDescent="0.25">
      <c r="B26" s="85"/>
      <c r="C26" s="63"/>
      <c r="D26" s="63"/>
      <c r="E26" s="63"/>
      <c r="F26" s="35"/>
    </row>
    <row r="27" spans="1:6" s="8" customFormat="1" ht="15.75" customHeight="1" x14ac:dyDescent="0.25">
      <c r="B27" s="83"/>
      <c r="C27" s="61"/>
      <c r="D27" s="61"/>
      <c r="E27" s="61"/>
      <c r="F27" s="35"/>
    </row>
    <row r="28" spans="1:6" s="8" customFormat="1" ht="15.75" customHeight="1" x14ac:dyDescent="0.25">
      <c r="B28" s="85"/>
      <c r="C28" s="63"/>
      <c r="D28" s="63"/>
      <c r="E28" s="63"/>
      <c r="F28" s="35"/>
    </row>
    <row r="29" spans="1:6" s="8" customFormat="1" ht="15.75" customHeight="1" x14ac:dyDescent="0.25">
      <c r="B29" s="83"/>
      <c r="C29" s="61"/>
      <c r="D29" s="61"/>
      <c r="E29" s="61"/>
      <c r="F29" s="35"/>
    </row>
    <row r="30" spans="1:6" s="8" customFormat="1" ht="15.75" customHeight="1" x14ac:dyDescent="0.25">
      <c r="B30" s="85"/>
      <c r="C30" s="63"/>
      <c r="D30" s="63"/>
      <c r="E30" s="63"/>
      <c r="F30" s="35"/>
    </row>
    <row r="31" spans="1:6" s="8" customFormat="1" ht="15.75" customHeight="1" x14ac:dyDescent="0.25">
      <c r="B31" s="25"/>
      <c r="E31" s="13"/>
      <c r="F31" s="35"/>
    </row>
    <row r="32" spans="1:6" s="8" customFormat="1" ht="15.75" customHeight="1" x14ac:dyDescent="0.25">
      <c r="B32" s="25" t="s">
        <v>95</v>
      </c>
    </row>
    <row r="33" spans="1:6" s="8" customFormat="1" ht="15.75" customHeight="1" x14ac:dyDescent="0.2">
      <c r="A33" s="8">
        <v>1</v>
      </c>
      <c r="B33" s="223"/>
      <c r="C33" s="223"/>
      <c r="D33" s="223"/>
      <c r="E33" s="223"/>
      <c r="F33" s="223"/>
    </row>
    <row r="34" spans="1:6" s="8" customFormat="1" ht="15.75" customHeight="1" x14ac:dyDescent="0.2">
      <c r="A34" s="8">
        <v>2</v>
      </c>
      <c r="B34" s="223"/>
      <c r="C34" s="223"/>
      <c r="D34" s="223"/>
      <c r="E34" s="223"/>
      <c r="F34" s="223"/>
    </row>
    <row r="35" spans="1:6" s="8" customFormat="1" ht="15.75" customHeight="1" x14ac:dyDescent="0.2">
      <c r="A35" s="8">
        <v>3</v>
      </c>
      <c r="B35" s="223"/>
      <c r="C35" s="223"/>
      <c r="D35" s="223"/>
      <c r="E35" s="223"/>
      <c r="F35" s="223"/>
    </row>
    <row r="36" spans="1:6" s="8" customFormat="1" ht="15.75" customHeight="1" x14ac:dyDescent="0.2">
      <c r="A36" s="8">
        <v>4</v>
      </c>
      <c r="B36" s="223"/>
      <c r="C36" s="223"/>
      <c r="D36" s="223"/>
      <c r="E36" s="223"/>
      <c r="F36" s="223"/>
    </row>
    <row r="37" spans="1:6" s="8" customFormat="1" ht="15.75" customHeight="1" x14ac:dyDescent="0.2">
      <c r="A37" s="8">
        <v>5</v>
      </c>
      <c r="B37" s="223"/>
      <c r="C37" s="223"/>
      <c r="D37" s="223"/>
      <c r="E37" s="223"/>
      <c r="F37" s="223"/>
    </row>
    <row r="38" spans="1:6" s="8" customFormat="1" ht="15.75" customHeight="1" x14ac:dyDescent="0.2">
      <c r="A38" s="8">
        <v>6</v>
      </c>
      <c r="B38" s="223"/>
      <c r="C38" s="223"/>
      <c r="D38" s="223"/>
      <c r="E38" s="223"/>
      <c r="F38" s="223"/>
    </row>
    <row r="39" spans="1:6" s="8" customFormat="1" ht="15.75" customHeight="1" x14ac:dyDescent="0.2">
      <c r="A39" s="8">
        <v>7</v>
      </c>
      <c r="B39" s="223"/>
      <c r="C39" s="223"/>
      <c r="D39" s="223"/>
      <c r="E39" s="223"/>
      <c r="F39" s="223"/>
    </row>
    <row r="40" spans="1:6" s="8" customFormat="1" ht="15.75" customHeight="1" x14ac:dyDescent="0.2">
      <c r="A40" s="8">
        <v>8</v>
      </c>
      <c r="B40" s="223"/>
      <c r="C40" s="223"/>
      <c r="D40" s="223"/>
      <c r="E40" s="223"/>
      <c r="F40" s="223"/>
    </row>
    <row r="41" spans="1:6" s="8" customFormat="1" ht="15.75" customHeight="1" x14ac:dyDescent="0.2">
      <c r="A41" s="8">
        <v>9</v>
      </c>
      <c r="B41" s="223"/>
      <c r="C41" s="223"/>
      <c r="D41" s="223"/>
      <c r="E41" s="223"/>
      <c r="F41" s="223"/>
    </row>
    <row r="42" spans="1:6" s="8" customFormat="1" ht="15.75" customHeight="1" x14ac:dyDescent="0.2">
      <c r="A42" s="8">
        <v>10</v>
      </c>
      <c r="B42" s="223"/>
      <c r="C42" s="223"/>
      <c r="D42" s="223"/>
      <c r="E42" s="223"/>
      <c r="F42" s="223"/>
    </row>
  </sheetData>
  <sheetProtection algorithmName="SHA-512" hashValue="PG6Uib7ZWSuIjz2B/hL2H2NoHEAzT2Oz1L4rGRS5ewLYj9hCny2pYDaApHMU3cpyditcU5UVRvpejrBBh88tIg==" saltValue="vsz1Etypga/tK9F41u0OJA==" spinCount="100000" sheet="1" formatCells="0" formatColumns="0" formatRows="0" insertRows="0" deleteRows="0" sort="0"/>
  <mergeCells count="11">
    <mergeCell ref="C8:D8"/>
    <mergeCell ref="B33:F33"/>
    <mergeCell ref="B34:F34"/>
    <mergeCell ref="B35:F35"/>
    <mergeCell ref="B40:F40"/>
    <mergeCell ref="B41:F41"/>
    <mergeCell ref="B42:F42"/>
    <mergeCell ref="B36:F36"/>
    <mergeCell ref="B37:F37"/>
    <mergeCell ref="B38:F38"/>
    <mergeCell ref="B39:F39"/>
  </mergeCells>
  <phoneticPr fontId="0" type="noConversion"/>
  <pageMargins left="0.75" right="0.75" top="1" bottom="1" header="0.5" footer="0.5"/>
  <pageSetup scale="78" orientation="portrait" r:id="rId1"/>
  <headerFooter alignWithMargins="0">
    <oddFooter>&amp;L&amp;A&amp;C&amp;F&amp;R9 of 13</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12"/>
  <sheetViews>
    <sheetView topLeftCell="A25" zoomScaleNormal="100" workbookViewId="0">
      <selection activeCell="G43" sqref="G43"/>
    </sheetView>
  </sheetViews>
  <sheetFormatPr defaultRowHeight="12.75" x14ac:dyDescent="0.2"/>
  <cols>
    <col min="1" max="1" width="4.42578125" bestFit="1" customWidth="1"/>
    <col min="2" max="2" width="33" customWidth="1"/>
    <col min="3" max="3" width="18.85546875" customWidth="1"/>
    <col min="4" max="4" width="15.5703125" bestFit="1" customWidth="1"/>
    <col min="5" max="5" width="17.140625" customWidth="1"/>
    <col min="6" max="6" width="17.5703125" customWidth="1"/>
    <col min="7" max="7" width="28.5703125" customWidth="1"/>
    <col min="8" max="8" width="16.42578125" customWidth="1"/>
  </cols>
  <sheetData>
    <row r="1" spans="1:8" ht="18" x14ac:dyDescent="0.25">
      <c r="B1" s="1" t="s">
        <v>171</v>
      </c>
      <c r="C1" s="1"/>
    </row>
    <row r="2" spans="1:8" ht="18" x14ac:dyDescent="0.25">
      <c r="B2" s="1"/>
      <c r="C2" s="1"/>
    </row>
    <row r="3" spans="1:8" s="6" customFormat="1" ht="15.75" x14ac:dyDescent="0.25">
      <c r="B3" s="25" t="s">
        <v>71</v>
      </c>
      <c r="C3" s="25"/>
    </row>
    <row r="4" spans="1:8" s="6" customFormat="1" ht="15.75" x14ac:dyDescent="0.25">
      <c r="B4" s="25" t="s">
        <v>174</v>
      </c>
      <c r="C4" s="25"/>
    </row>
    <row r="5" spans="1:8" s="6" customFormat="1" ht="15.75" x14ac:dyDescent="0.25">
      <c r="B5" s="25" t="s">
        <v>179</v>
      </c>
      <c r="C5" s="25"/>
      <c r="D5" s="25"/>
      <c r="E5" s="25"/>
      <c r="F5" s="25"/>
      <c r="G5" s="25"/>
      <c r="H5" s="25"/>
    </row>
    <row r="6" spans="1:8" s="6" customFormat="1" ht="15.75" x14ac:dyDescent="0.25">
      <c r="B6" s="25" t="s">
        <v>180</v>
      </c>
      <c r="C6" s="25"/>
      <c r="D6" s="25"/>
      <c r="E6" s="25"/>
      <c r="F6" s="25"/>
      <c r="G6" s="25"/>
      <c r="H6" s="25"/>
    </row>
    <row r="7" spans="1:8" s="6" customFormat="1" ht="15.75" x14ac:dyDescent="0.25">
      <c r="B7" s="25" t="s">
        <v>204</v>
      </c>
      <c r="C7" s="25"/>
    </row>
    <row r="8" spans="1:8" s="6" customFormat="1" ht="15.75" x14ac:dyDescent="0.25">
      <c r="B8" s="25" t="s">
        <v>205</v>
      </c>
      <c r="C8" s="25"/>
    </row>
    <row r="9" spans="1:8" s="6" customFormat="1" ht="15.75" x14ac:dyDescent="0.25">
      <c r="B9" s="25" t="s">
        <v>181</v>
      </c>
      <c r="C9" s="25"/>
    </row>
    <row r="10" spans="1:8" s="6" customFormat="1" ht="15.75" x14ac:dyDescent="0.25">
      <c r="B10" s="25" t="s">
        <v>182</v>
      </c>
      <c r="C10" s="25"/>
      <c r="D10" s="25"/>
      <c r="E10" s="25"/>
      <c r="F10" s="25"/>
      <c r="G10" s="25"/>
      <c r="H10" s="25"/>
    </row>
    <row r="11" spans="1:8" s="6" customFormat="1" ht="16.5" thickBot="1" x14ac:dyDescent="0.3">
      <c r="B11" s="25"/>
      <c r="C11" s="25"/>
    </row>
    <row r="12" spans="1:8" s="6" customFormat="1" ht="16.5" thickBot="1" x14ac:dyDescent="0.3">
      <c r="B12" s="25"/>
      <c r="C12" s="25"/>
      <c r="D12" s="232" t="s">
        <v>0</v>
      </c>
      <c r="E12" s="233"/>
      <c r="F12" s="233"/>
      <c r="G12" s="234"/>
    </row>
    <row r="13" spans="1:8" s="8" customFormat="1" ht="15.75" customHeight="1" x14ac:dyDescent="0.25">
      <c r="B13" s="129" t="s">
        <v>172</v>
      </c>
      <c r="C13" s="65" t="s">
        <v>177</v>
      </c>
      <c r="D13" s="36" t="s">
        <v>165</v>
      </c>
      <c r="E13" s="36" t="s">
        <v>83</v>
      </c>
      <c r="F13" s="65" t="s">
        <v>132</v>
      </c>
      <c r="G13" s="79" t="s">
        <v>129</v>
      </c>
      <c r="H13" s="15" t="s">
        <v>1</v>
      </c>
    </row>
    <row r="14" spans="1:8" s="8" customFormat="1" ht="15.75" customHeight="1" thickBot="1" x14ac:dyDescent="0.3">
      <c r="B14" s="16" t="s">
        <v>15</v>
      </c>
      <c r="C14" s="142" t="s">
        <v>178</v>
      </c>
      <c r="D14" s="37" t="s">
        <v>81</v>
      </c>
      <c r="E14" s="37" t="s">
        <v>82</v>
      </c>
      <c r="F14" s="37" t="s">
        <v>133</v>
      </c>
      <c r="G14" s="37" t="s">
        <v>145</v>
      </c>
      <c r="H14" s="18" t="s">
        <v>19</v>
      </c>
    </row>
    <row r="15" spans="1:8" s="8" customFormat="1" ht="15.75" customHeight="1" x14ac:dyDescent="0.2">
      <c r="B15" s="73" t="s">
        <v>78</v>
      </c>
      <c r="C15" s="71" t="s">
        <v>130</v>
      </c>
      <c r="D15" s="74">
        <v>250</v>
      </c>
      <c r="E15" s="71">
        <v>12</v>
      </c>
      <c r="F15" s="80">
        <v>1</v>
      </c>
      <c r="G15" s="71" t="s">
        <v>131</v>
      </c>
      <c r="H15" s="72">
        <f>D15*E15*F15</f>
        <v>3000</v>
      </c>
    </row>
    <row r="16" spans="1:8" s="8" customFormat="1" ht="15.75" customHeight="1" x14ac:dyDescent="0.2">
      <c r="A16" s="8">
        <v>1</v>
      </c>
      <c r="B16" s="19"/>
      <c r="C16" s="21" t="s">
        <v>59</v>
      </c>
      <c r="D16" s="175"/>
      <c r="E16" s="190"/>
      <c r="F16" s="173">
        <v>1</v>
      </c>
      <c r="G16" s="78" t="s">
        <v>59</v>
      </c>
      <c r="H16" s="87">
        <f>ROUND(D16*E16*F16,0)</f>
        <v>0</v>
      </c>
    </row>
    <row r="17" spans="1:8" s="8" customFormat="1" ht="15.75" customHeight="1" x14ac:dyDescent="0.2">
      <c r="A17" s="8">
        <v>2</v>
      </c>
      <c r="B17" s="19"/>
      <c r="C17" s="21" t="s">
        <v>59</v>
      </c>
      <c r="D17" s="176"/>
      <c r="E17" s="190"/>
      <c r="F17" s="173">
        <v>1</v>
      </c>
      <c r="G17" s="78" t="s">
        <v>59</v>
      </c>
      <c r="H17" s="87">
        <f t="shared" ref="H17:H24" si="0">ROUND(D17*E17*F17,0)</f>
        <v>0</v>
      </c>
    </row>
    <row r="18" spans="1:8" s="8" customFormat="1" ht="15.75" customHeight="1" x14ac:dyDescent="0.2">
      <c r="A18" s="8">
        <v>3</v>
      </c>
      <c r="B18" s="19"/>
      <c r="C18" s="21" t="s">
        <v>59</v>
      </c>
      <c r="D18" s="176"/>
      <c r="E18" s="190"/>
      <c r="F18" s="173">
        <v>1</v>
      </c>
      <c r="G18" s="78" t="s">
        <v>59</v>
      </c>
      <c r="H18" s="87">
        <f>ROUND(D18*E18*F18,0)</f>
        <v>0</v>
      </c>
    </row>
    <row r="19" spans="1:8" s="8" customFormat="1" ht="15.75" customHeight="1" x14ac:dyDescent="0.2">
      <c r="A19" s="8">
        <v>4</v>
      </c>
      <c r="B19" s="19"/>
      <c r="C19" s="21" t="s">
        <v>59</v>
      </c>
      <c r="D19" s="176"/>
      <c r="E19" s="190"/>
      <c r="F19" s="174">
        <v>1</v>
      </c>
      <c r="G19" s="78" t="s">
        <v>59</v>
      </c>
      <c r="H19" s="87">
        <f t="shared" ref="H19:H20" si="1">ROUND(D19*E19*F19,0)</f>
        <v>0</v>
      </c>
    </row>
    <row r="20" spans="1:8" s="8" customFormat="1" ht="15.75" customHeight="1" x14ac:dyDescent="0.2">
      <c r="A20" s="8">
        <v>5</v>
      </c>
      <c r="B20" s="19"/>
      <c r="C20" s="21" t="s">
        <v>59</v>
      </c>
      <c r="D20" s="176"/>
      <c r="E20" s="190"/>
      <c r="F20" s="174">
        <v>1</v>
      </c>
      <c r="G20" s="78" t="s">
        <v>59</v>
      </c>
      <c r="H20" s="87">
        <f t="shared" si="1"/>
        <v>0</v>
      </c>
    </row>
    <row r="21" spans="1:8" s="8" customFormat="1" ht="15.75" customHeight="1" x14ac:dyDescent="0.2">
      <c r="A21" s="8">
        <v>6</v>
      </c>
      <c r="B21" s="19"/>
      <c r="C21" s="21" t="s">
        <v>59</v>
      </c>
      <c r="D21" s="176"/>
      <c r="E21" s="190"/>
      <c r="F21" s="174">
        <v>1</v>
      </c>
      <c r="G21" s="78" t="s">
        <v>59</v>
      </c>
      <c r="H21" s="87">
        <f>ROUND(D21*E21*F21,0)</f>
        <v>0</v>
      </c>
    </row>
    <row r="22" spans="1:8" s="8" customFormat="1" ht="15.75" customHeight="1" x14ac:dyDescent="0.2">
      <c r="A22" s="8">
        <v>7</v>
      </c>
      <c r="B22" s="19"/>
      <c r="C22" s="21" t="s">
        <v>59</v>
      </c>
      <c r="D22" s="176"/>
      <c r="E22" s="190"/>
      <c r="F22" s="174">
        <v>1</v>
      </c>
      <c r="G22" s="78" t="s">
        <v>59</v>
      </c>
      <c r="H22" s="87">
        <f>ROUND(D22*E22*F22,0)</f>
        <v>0</v>
      </c>
    </row>
    <row r="23" spans="1:8" s="11" customFormat="1" ht="15.75" customHeight="1" x14ac:dyDescent="0.2">
      <c r="A23" s="8">
        <v>8</v>
      </c>
      <c r="B23" s="19"/>
      <c r="C23" s="21" t="s">
        <v>59</v>
      </c>
      <c r="D23" s="176"/>
      <c r="E23" s="190"/>
      <c r="F23" s="174">
        <v>1</v>
      </c>
      <c r="G23" s="78" t="s">
        <v>59</v>
      </c>
      <c r="H23" s="87">
        <f t="shared" si="0"/>
        <v>0</v>
      </c>
    </row>
    <row r="24" spans="1:8" s="11" customFormat="1" ht="15.75" customHeight="1" x14ac:dyDescent="0.2">
      <c r="A24" s="8">
        <v>9</v>
      </c>
      <c r="B24" s="19"/>
      <c r="C24" s="21" t="s">
        <v>59</v>
      </c>
      <c r="D24" s="176"/>
      <c r="E24" s="190"/>
      <c r="F24" s="174">
        <v>1</v>
      </c>
      <c r="G24" s="78" t="s">
        <v>59</v>
      </c>
      <c r="H24" s="87">
        <f t="shared" si="0"/>
        <v>0</v>
      </c>
    </row>
    <row r="25" spans="1:8" s="8" customFormat="1" ht="15.75" customHeight="1" x14ac:dyDescent="0.2">
      <c r="A25" s="8">
        <v>10</v>
      </c>
      <c r="B25" s="19"/>
      <c r="C25" s="21" t="s">
        <v>59</v>
      </c>
      <c r="D25" s="176"/>
      <c r="E25" s="190"/>
      <c r="F25" s="174">
        <v>1</v>
      </c>
      <c r="G25" s="78" t="s">
        <v>59</v>
      </c>
      <c r="H25" s="87">
        <f t="shared" ref="H25:H34" si="2">ROUND(D25*E25*F25,0)</f>
        <v>0</v>
      </c>
    </row>
    <row r="26" spans="1:8" s="8" customFormat="1" ht="15.75" customHeight="1" x14ac:dyDescent="0.2">
      <c r="A26" s="8">
        <v>11</v>
      </c>
      <c r="B26" s="19"/>
      <c r="C26" s="21" t="s">
        <v>59</v>
      </c>
      <c r="D26" s="176"/>
      <c r="E26" s="190"/>
      <c r="F26" s="174">
        <v>1</v>
      </c>
      <c r="G26" s="78" t="s">
        <v>59</v>
      </c>
      <c r="H26" s="87">
        <f t="shared" si="2"/>
        <v>0</v>
      </c>
    </row>
    <row r="27" spans="1:8" s="8" customFormat="1" ht="15.75" customHeight="1" x14ac:dyDescent="0.2">
      <c r="A27" s="8">
        <v>12</v>
      </c>
      <c r="B27" s="19"/>
      <c r="C27" s="21" t="s">
        <v>59</v>
      </c>
      <c r="D27" s="176"/>
      <c r="E27" s="190"/>
      <c r="F27" s="174">
        <v>1</v>
      </c>
      <c r="G27" s="78" t="s">
        <v>59</v>
      </c>
      <c r="H27" s="87">
        <f t="shared" si="2"/>
        <v>0</v>
      </c>
    </row>
    <row r="28" spans="1:8" s="8" customFormat="1" ht="15.75" customHeight="1" x14ac:dyDescent="0.2">
      <c r="A28" s="8">
        <v>13</v>
      </c>
      <c r="B28" s="19"/>
      <c r="C28" s="21" t="s">
        <v>59</v>
      </c>
      <c r="D28" s="176"/>
      <c r="E28" s="190"/>
      <c r="F28" s="174">
        <v>1</v>
      </c>
      <c r="G28" s="78" t="s">
        <v>59</v>
      </c>
      <c r="H28" s="87">
        <f t="shared" si="2"/>
        <v>0</v>
      </c>
    </row>
    <row r="29" spans="1:8" s="8" customFormat="1" ht="15.75" customHeight="1" x14ac:dyDescent="0.2">
      <c r="A29" s="8">
        <v>14</v>
      </c>
      <c r="B29" s="19"/>
      <c r="C29" s="21" t="s">
        <v>59</v>
      </c>
      <c r="D29" s="176"/>
      <c r="E29" s="190"/>
      <c r="F29" s="174">
        <v>1</v>
      </c>
      <c r="G29" s="78" t="s">
        <v>59</v>
      </c>
      <c r="H29" s="87">
        <f t="shared" si="2"/>
        <v>0</v>
      </c>
    </row>
    <row r="30" spans="1:8" s="8" customFormat="1" ht="15.75" customHeight="1" x14ac:dyDescent="0.2">
      <c r="A30" s="8">
        <v>15</v>
      </c>
      <c r="B30" s="19"/>
      <c r="C30" s="21" t="s">
        <v>59</v>
      </c>
      <c r="D30" s="176"/>
      <c r="E30" s="190"/>
      <c r="F30" s="174">
        <v>1</v>
      </c>
      <c r="G30" s="78" t="s">
        <v>59</v>
      </c>
      <c r="H30" s="87">
        <f t="shared" si="2"/>
        <v>0</v>
      </c>
    </row>
    <row r="31" spans="1:8" s="8" customFormat="1" ht="15.75" customHeight="1" x14ac:dyDescent="0.2">
      <c r="A31" s="8">
        <v>16</v>
      </c>
      <c r="B31" s="19"/>
      <c r="C31" s="21" t="s">
        <v>59</v>
      </c>
      <c r="D31" s="176"/>
      <c r="E31" s="190"/>
      <c r="F31" s="174">
        <v>1</v>
      </c>
      <c r="G31" s="78" t="s">
        <v>59</v>
      </c>
      <c r="H31" s="87">
        <f t="shared" si="2"/>
        <v>0</v>
      </c>
    </row>
    <row r="32" spans="1:8" s="8" customFormat="1" ht="15.75" customHeight="1" x14ac:dyDescent="0.2">
      <c r="A32" s="8">
        <v>17</v>
      </c>
      <c r="B32" s="19"/>
      <c r="C32" s="21" t="s">
        <v>59</v>
      </c>
      <c r="D32" s="176"/>
      <c r="E32" s="190"/>
      <c r="F32" s="174">
        <v>1</v>
      </c>
      <c r="G32" s="78" t="s">
        <v>59</v>
      </c>
      <c r="H32" s="87">
        <f t="shared" si="2"/>
        <v>0</v>
      </c>
    </row>
    <row r="33" spans="1:8" s="8" customFormat="1" ht="15.75" customHeight="1" x14ac:dyDescent="0.2">
      <c r="A33" s="8">
        <v>18</v>
      </c>
      <c r="B33" s="19"/>
      <c r="C33" s="21" t="s">
        <v>59</v>
      </c>
      <c r="D33" s="176"/>
      <c r="E33" s="190"/>
      <c r="F33" s="174">
        <v>1</v>
      </c>
      <c r="G33" s="78" t="s">
        <v>59</v>
      </c>
      <c r="H33" s="87">
        <f t="shared" si="2"/>
        <v>0</v>
      </c>
    </row>
    <row r="34" spans="1:8" s="8" customFormat="1" ht="15.75" customHeight="1" x14ac:dyDescent="0.2">
      <c r="A34" s="8">
        <v>19</v>
      </c>
      <c r="B34" s="19"/>
      <c r="C34" s="21" t="s">
        <v>59</v>
      </c>
      <c r="D34" s="176"/>
      <c r="E34" s="190"/>
      <c r="F34" s="174">
        <v>1</v>
      </c>
      <c r="G34" s="78" t="s">
        <v>59</v>
      </c>
      <c r="H34" s="87">
        <f t="shared" si="2"/>
        <v>0</v>
      </c>
    </row>
    <row r="35" spans="1:8" s="8" customFormat="1" ht="15.75" customHeight="1" x14ac:dyDescent="0.2">
      <c r="A35" s="8">
        <v>20</v>
      </c>
      <c r="B35" s="19"/>
      <c r="C35" s="21" t="s">
        <v>59</v>
      </c>
      <c r="D35" s="176"/>
      <c r="E35" s="190"/>
      <c r="F35" s="174">
        <v>1</v>
      </c>
      <c r="G35" s="78" t="s">
        <v>59</v>
      </c>
      <c r="H35" s="87">
        <f t="shared" ref="H35:H40" si="3">ROUND(D35*E35*F35,0)</f>
        <v>0</v>
      </c>
    </row>
    <row r="36" spans="1:8" s="8" customFormat="1" ht="15.75" customHeight="1" x14ac:dyDescent="0.2">
      <c r="A36" s="8">
        <v>21</v>
      </c>
      <c r="B36" s="19"/>
      <c r="C36" s="21" t="s">
        <v>59</v>
      </c>
      <c r="D36" s="176"/>
      <c r="E36" s="190"/>
      <c r="F36" s="174">
        <v>1</v>
      </c>
      <c r="G36" s="78" t="s">
        <v>59</v>
      </c>
      <c r="H36" s="87">
        <f t="shared" si="3"/>
        <v>0</v>
      </c>
    </row>
    <row r="37" spans="1:8" s="8" customFormat="1" ht="15.75" customHeight="1" x14ac:dyDescent="0.2">
      <c r="A37" s="8">
        <v>22</v>
      </c>
      <c r="B37" s="19"/>
      <c r="C37" s="21" t="s">
        <v>59</v>
      </c>
      <c r="D37" s="176"/>
      <c r="E37" s="190"/>
      <c r="F37" s="174">
        <v>1</v>
      </c>
      <c r="G37" s="78" t="s">
        <v>59</v>
      </c>
      <c r="H37" s="87">
        <f t="shared" si="3"/>
        <v>0</v>
      </c>
    </row>
    <row r="38" spans="1:8" s="8" customFormat="1" ht="15.75" customHeight="1" x14ac:dyDescent="0.2">
      <c r="A38" s="8">
        <v>23</v>
      </c>
      <c r="B38" s="19"/>
      <c r="C38" s="21" t="s">
        <v>59</v>
      </c>
      <c r="D38" s="176"/>
      <c r="E38" s="190"/>
      <c r="F38" s="174">
        <v>1</v>
      </c>
      <c r="G38" s="78" t="s">
        <v>59</v>
      </c>
      <c r="H38" s="87">
        <f t="shared" si="3"/>
        <v>0</v>
      </c>
    </row>
    <row r="39" spans="1:8" s="8" customFormat="1" ht="15.75" customHeight="1" x14ac:dyDescent="0.2">
      <c r="A39" s="8">
        <v>24</v>
      </c>
      <c r="B39" s="19"/>
      <c r="C39" s="21" t="s">
        <v>59</v>
      </c>
      <c r="D39" s="176"/>
      <c r="E39" s="190"/>
      <c r="F39" s="174">
        <v>1</v>
      </c>
      <c r="G39" s="78" t="s">
        <v>59</v>
      </c>
      <c r="H39" s="87">
        <f t="shared" si="3"/>
        <v>0</v>
      </c>
    </row>
    <row r="40" spans="1:8" s="8" customFormat="1" ht="15.75" customHeight="1" thickBot="1" x14ac:dyDescent="0.25">
      <c r="A40" s="8">
        <v>25</v>
      </c>
      <c r="B40" s="19"/>
      <c r="C40" s="21" t="s">
        <v>59</v>
      </c>
      <c r="D40" s="176"/>
      <c r="E40" s="190"/>
      <c r="F40" s="174">
        <v>1</v>
      </c>
      <c r="G40" s="78" t="s">
        <v>59</v>
      </c>
      <c r="H40" s="87">
        <f t="shared" si="3"/>
        <v>0</v>
      </c>
    </row>
    <row r="41" spans="1:8" s="8" customFormat="1" ht="15.75" customHeight="1" thickBot="1" x14ac:dyDescent="0.3">
      <c r="B41" s="124" t="s">
        <v>166</v>
      </c>
      <c r="C41" s="125" t="s">
        <v>169</v>
      </c>
      <c r="D41" s="237" t="s">
        <v>207</v>
      </c>
      <c r="E41" s="238"/>
      <c r="F41" s="126" t="s">
        <v>167</v>
      </c>
      <c r="G41" s="127" t="s">
        <v>145</v>
      </c>
      <c r="H41" s="128" t="s">
        <v>155</v>
      </c>
    </row>
    <row r="42" spans="1:8" s="8" customFormat="1" ht="15.75" customHeight="1" x14ac:dyDescent="0.2">
      <c r="B42" s="143" t="s">
        <v>173</v>
      </c>
      <c r="C42" s="144" t="s">
        <v>128</v>
      </c>
      <c r="D42" s="235">
        <v>150000</v>
      </c>
      <c r="E42" s="236"/>
      <c r="F42" s="148">
        <v>0.18</v>
      </c>
      <c r="G42" s="145" t="s">
        <v>183</v>
      </c>
      <c r="H42" s="149">
        <f>D42*F42</f>
        <v>27000</v>
      </c>
    </row>
    <row r="43" spans="1:8" s="8" customFormat="1" ht="15.75" customHeight="1" thickBot="1" x14ac:dyDescent="0.25">
      <c r="A43" s="8">
        <v>26</v>
      </c>
      <c r="B43" s="131" t="s">
        <v>166</v>
      </c>
      <c r="C43" s="130" t="s">
        <v>128</v>
      </c>
      <c r="D43" s="239"/>
      <c r="E43" s="240"/>
      <c r="F43" s="116"/>
      <c r="G43" s="147" t="s">
        <v>59</v>
      </c>
      <c r="H43" s="146">
        <f>D43*F43</f>
        <v>0</v>
      </c>
    </row>
    <row r="44" spans="1:8" s="8" customFormat="1" ht="15.75" customHeight="1" thickBot="1" x14ac:dyDescent="0.3">
      <c r="D44" s="241" t="s">
        <v>206</v>
      </c>
      <c r="E44" s="242"/>
      <c r="G44" s="13" t="s">
        <v>1</v>
      </c>
      <c r="H44" s="120">
        <f>SUM(H16:H40)+H43</f>
        <v>0</v>
      </c>
    </row>
    <row r="45" spans="1:8" s="8" customFormat="1" ht="15.75" customHeight="1" x14ac:dyDescent="0.25">
      <c r="G45" s="13"/>
      <c r="H45" s="119"/>
    </row>
    <row r="46" spans="1:8" s="8" customFormat="1" ht="15.75" customHeight="1" x14ac:dyDescent="0.25">
      <c r="B46" s="25" t="s">
        <v>95</v>
      </c>
      <c r="C46" s="25"/>
    </row>
    <row r="47" spans="1:8" s="8" customFormat="1" ht="15.75" customHeight="1" x14ac:dyDescent="0.2">
      <c r="A47" s="203">
        <v>1</v>
      </c>
      <c r="B47" s="231"/>
      <c r="C47" s="231"/>
      <c r="D47" s="231"/>
      <c r="E47" s="231"/>
      <c r="F47" s="231"/>
      <c r="G47" s="231"/>
      <c r="H47" s="231"/>
    </row>
    <row r="48" spans="1:8" s="8" customFormat="1" ht="15.75" customHeight="1" x14ac:dyDescent="0.2">
      <c r="A48" s="203">
        <v>2</v>
      </c>
      <c r="B48" s="231"/>
      <c r="C48" s="231"/>
      <c r="D48" s="231"/>
      <c r="E48" s="231"/>
      <c r="F48" s="231"/>
      <c r="G48" s="231"/>
      <c r="H48" s="231"/>
    </row>
    <row r="49" spans="1:8" s="8" customFormat="1" ht="15.75" customHeight="1" x14ac:dyDescent="0.2">
      <c r="A49" s="203">
        <v>3</v>
      </c>
      <c r="B49" s="231"/>
      <c r="C49" s="231"/>
      <c r="D49" s="231"/>
      <c r="E49" s="231"/>
      <c r="F49" s="231"/>
      <c r="G49" s="231"/>
      <c r="H49" s="231"/>
    </row>
    <row r="50" spans="1:8" s="8" customFormat="1" ht="15.75" customHeight="1" x14ac:dyDescent="0.2">
      <c r="A50" s="203">
        <v>4</v>
      </c>
      <c r="B50" s="231"/>
      <c r="C50" s="231"/>
      <c r="D50" s="231"/>
      <c r="E50" s="231"/>
      <c r="F50" s="231"/>
      <c r="G50" s="231"/>
      <c r="H50" s="231"/>
    </row>
    <row r="51" spans="1:8" s="8" customFormat="1" ht="15.75" customHeight="1" x14ac:dyDescent="0.2">
      <c r="A51" s="203">
        <v>5</v>
      </c>
      <c r="B51" s="231"/>
      <c r="C51" s="231"/>
      <c r="D51" s="231"/>
      <c r="E51" s="231"/>
      <c r="F51" s="231"/>
      <c r="G51" s="231"/>
      <c r="H51" s="231"/>
    </row>
    <row r="52" spans="1:8" s="8" customFormat="1" ht="15.75" customHeight="1" x14ac:dyDescent="0.2">
      <c r="A52" s="203">
        <v>6</v>
      </c>
      <c r="B52" s="231"/>
      <c r="C52" s="231"/>
      <c r="D52" s="231"/>
      <c r="E52" s="231"/>
      <c r="F52" s="231"/>
      <c r="G52" s="231"/>
      <c r="H52" s="231"/>
    </row>
    <row r="53" spans="1:8" s="8" customFormat="1" ht="15.75" customHeight="1" x14ac:dyDescent="0.2">
      <c r="A53" s="203">
        <v>7</v>
      </c>
      <c r="B53" s="231"/>
      <c r="C53" s="231"/>
      <c r="D53" s="231"/>
      <c r="E53" s="231"/>
      <c r="F53" s="231"/>
      <c r="G53" s="231"/>
      <c r="H53" s="231"/>
    </row>
    <row r="54" spans="1:8" s="8" customFormat="1" ht="15.75" customHeight="1" x14ac:dyDescent="0.2">
      <c r="A54" s="203">
        <v>8</v>
      </c>
      <c r="B54" s="231"/>
      <c r="C54" s="231"/>
      <c r="D54" s="231"/>
      <c r="E54" s="231"/>
      <c r="F54" s="231"/>
      <c r="G54" s="231"/>
      <c r="H54" s="231"/>
    </row>
    <row r="55" spans="1:8" s="8" customFormat="1" ht="15.75" customHeight="1" x14ac:dyDescent="0.2">
      <c r="A55" s="203">
        <v>9</v>
      </c>
      <c r="B55" s="231"/>
      <c r="C55" s="231"/>
      <c r="D55" s="231"/>
      <c r="E55" s="231"/>
      <c r="F55" s="231"/>
      <c r="G55" s="231"/>
      <c r="H55" s="231"/>
    </row>
    <row r="56" spans="1:8" s="8" customFormat="1" ht="15.75" customHeight="1" x14ac:dyDescent="0.2">
      <c r="A56" s="203">
        <v>10</v>
      </c>
      <c r="B56" s="231"/>
      <c r="C56" s="231"/>
      <c r="D56" s="231"/>
      <c r="E56" s="231"/>
      <c r="F56" s="231"/>
      <c r="G56" s="231"/>
      <c r="H56" s="231"/>
    </row>
    <row r="57" spans="1:8" s="8" customFormat="1" ht="15.75" customHeight="1" x14ac:dyDescent="0.2">
      <c r="A57" s="203">
        <v>11</v>
      </c>
      <c r="B57" s="231"/>
      <c r="C57" s="231"/>
      <c r="D57" s="231"/>
      <c r="E57" s="231"/>
      <c r="F57" s="231"/>
      <c r="G57" s="231"/>
      <c r="H57" s="231"/>
    </row>
    <row r="58" spans="1:8" s="8" customFormat="1" ht="15.75" customHeight="1" x14ac:dyDescent="0.2">
      <c r="A58" s="203">
        <v>12</v>
      </c>
      <c r="B58" s="231"/>
      <c r="C58" s="231"/>
      <c r="D58" s="231"/>
      <c r="E58" s="231"/>
      <c r="F58" s="231"/>
      <c r="G58" s="231"/>
      <c r="H58" s="231"/>
    </row>
    <row r="59" spans="1:8" s="8" customFormat="1" ht="15.75" customHeight="1" x14ac:dyDescent="0.2">
      <c r="A59" s="203">
        <v>13</v>
      </c>
      <c r="B59" s="231"/>
      <c r="C59" s="231"/>
      <c r="D59" s="231"/>
      <c r="E59" s="231"/>
      <c r="F59" s="231"/>
      <c r="G59" s="231"/>
      <c r="H59" s="231"/>
    </row>
    <row r="60" spans="1:8" s="8" customFormat="1" ht="15.75" customHeight="1" x14ac:dyDescent="0.2">
      <c r="A60" s="203">
        <v>14</v>
      </c>
      <c r="B60" s="231"/>
      <c r="C60" s="231"/>
      <c r="D60" s="231"/>
      <c r="E60" s="231"/>
      <c r="F60" s="231"/>
      <c r="G60" s="231"/>
      <c r="H60" s="231"/>
    </row>
    <row r="61" spans="1:8" s="8" customFormat="1" ht="15.75" customHeight="1" x14ac:dyDescent="0.2">
      <c r="A61" s="203">
        <v>15</v>
      </c>
      <c r="B61" s="231"/>
      <c r="C61" s="231"/>
      <c r="D61" s="231"/>
      <c r="E61" s="231"/>
      <c r="F61" s="231"/>
      <c r="G61" s="231"/>
      <c r="H61" s="231"/>
    </row>
    <row r="62" spans="1:8" s="8" customFormat="1" ht="15.75" customHeight="1" x14ac:dyDescent="0.2">
      <c r="A62" s="203">
        <v>16</v>
      </c>
      <c r="B62" s="231"/>
      <c r="C62" s="231"/>
      <c r="D62" s="231"/>
      <c r="E62" s="231"/>
      <c r="F62" s="231"/>
      <c r="G62" s="231"/>
      <c r="H62" s="231"/>
    </row>
    <row r="63" spans="1:8" s="8" customFormat="1" ht="15.75" customHeight="1" x14ac:dyDescent="0.2">
      <c r="A63" s="203">
        <v>17</v>
      </c>
      <c r="B63" s="231"/>
      <c r="C63" s="231"/>
      <c r="D63" s="231"/>
      <c r="E63" s="231"/>
      <c r="F63" s="231"/>
      <c r="G63" s="231"/>
      <c r="H63" s="231"/>
    </row>
    <row r="64" spans="1:8" s="8" customFormat="1" ht="15.75" customHeight="1" x14ac:dyDescent="0.2">
      <c r="A64" s="203">
        <v>18</v>
      </c>
      <c r="B64" s="231"/>
      <c r="C64" s="231"/>
      <c r="D64" s="231"/>
      <c r="E64" s="231"/>
      <c r="F64" s="231"/>
      <c r="G64" s="231"/>
      <c r="H64" s="231"/>
    </row>
    <row r="65" spans="1:8" s="8" customFormat="1" ht="15.75" customHeight="1" x14ac:dyDescent="0.2">
      <c r="A65" s="203">
        <v>19</v>
      </c>
      <c r="B65" s="231"/>
      <c r="C65" s="231"/>
      <c r="D65" s="231"/>
      <c r="E65" s="231"/>
      <c r="F65" s="231"/>
      <c r="G65" s="231"/>
      <c r="H65" s="231"/>
    </row>
    <row r="66" spans="1:8" s="8" customFormat="1" ht="15.75" customHeight="1" x14ac:dyDescent="0.2">
      <c r="A66" s="203">
        <v>20</v>
      </c>
      <c r="B66" s="231"/>
      <c r="C66" s="231"/>
      <c r="D66" s="231"/>
      <c r="E66" s="231"/>
      <c r="F66" s="231"/>
      <c r="G66" s="231"/>
      <c r="H66" s="231"/>
    </row>
    <row r="67" spans="1:8" s="8" customFormat="1" ht="15.75" customHeight="1" x14ac:dyDescent="0.2">
      <c r="A67" s="203">
        <v>21</v>
      </c>
      <c r="B67" s="231"/>
      <c r="C67" s="231"/>
      <c r="D67" s="231"/>
      <c r="E67" s="231"/>
      <c r="F67" s="231"/>
      <c r="G67" s="231"/>
      <c r="H67" s="231"/>
    </row>
    <row r="68" spans="1:8" s="8" customFormat="1" ht="15.75" customHeight="1" x14ac:dyDescent="0.2">
      <c r="A68" s="203">
        <v>22</v>
      </c>
      <c r="B68" s="231"/>
      <c r="C68" s="231"/>
      <c r="D68" s="231"/>
      <c r="E68" s="231"/>
      <c r="F68" s="231"/>
      <c r="G68" s="231"/>
      <c r="H68" s="231"/>
    </row>
    <row r="69" spans="1:8" s="8" customFormat="1" ht="15.75" customHeight="1" x14ac:dyDescent="0.2">
      <c r="A69" s="203">
        <v>23</v>
      </c>
      <c r="B69" s="231"/>
      <c r="C69" s="231"/>
      <c r="D69" s="231"/>
      <c r="E69" s="231"/>
      <c r="F69" s="231"/>
      <c r="G69" s="231"/>
      <c r="H69" s="231"/>
    </row>
    <row r="70" spans="1:8" s="8" customFormat="1" ht="15.75" customHeight="1" x14ac:dyDescent="0.2">
      <c r="A70" s="203">
        <v>24</v>
      </c>
      <c r="B70" s="231"/>
      <c r="C70" s="231"/>
      <c r="D70" s="231"/>
      <c r="E70" s="231"/>
      <c r="F70" s="231"/>
      <c r="G70" s="231"/>
      <c r="H70" s="231"/>
    </row>
    <row r="71" spans="1:8" s="8" customFormat="1" ht="15.75" customHeight="1" x14ac:dyDescent="0.2">
      <c r="A71" s="203">
        <v>25</v>
      </c>
      <c r="B71" s="231"/>
      <c r="C71" s="231"/>
      <c r="D71" s="231"/>
      <c r="E71" s="231"/>
      <c r="F71" s="231"/>
      <c r="G71" s="231"/>
      <c r="H71" s="231"/>
    </row>
    <row r="72" spans="1:8" s="8" customFormat="1" ht="15.75" customHeight="1" x14ac:dyDescent="0.2">
      <c r="A72" s="203">
        <v>26</v>
      </c>
      <c r="B72" s="231"/>
      <c r="C72" s="231"/>
      <c r="D72" s="231"/>
      <c r="E72" s="231"/>
      <c r="F72" s="231"/>
      <c r="G72" s="231"/>
      <c r="H72" s="231"/>
    </row>
    <row r="73" spans="1:8" s="8" customFormat="1" ht="15.75" customHeight="1" x14ac:dyDescent="0.2">
      <c r="B73" s="193"/>
      <c r="C73" s="193"/>
      <c r="D73" s="193"/>
      <c r="E73" s="193"/>
      <c r="F73" s="193"/>
      <c r="G73" s="193"/>
    </row>
    <row r="74" spans="1:8" s="8" customFormat="1" ht="15.75" customHeight="1" x14ac:dyDescent="0.2">
      <c r="B74" s="193"/>
      <c r="C74" s="193"/>
      <c r="D74" s="193"/>
      <c r="E74" s="193"/>
      <c r="F74" s="193"/>
      <c r="G74" s="193"/>
    </row>
    <row r="75" spans="1:8" s="8" customFormat="1" ht="15.75" customHeight="1" x14ac:dyDescent="0.2">
      <c r="B75" s="193"/>
      <c r="C75" s="193"/>
      <c r="D75" s="193"/>
      <c r="E75" s="193"/>
      <c r="F75" s="193"/>
      <c r="G75" s="193"/>
    </row>
    <row r="76" spans="1:8" s="8" customFormat="1" ht="15.75" customHeight="1" x14ac:dyDescent="0.2">
      <c r="B76" s="193"/>
      <c r="C76" s="193"/>
      <c r="D76" s="193"/>
      <c r="E76" s="193"/>
      <c r="F76" s="193"/>
      <c r="G76" s="193"/>
    </row>
    <row r="77" spans="1:8" s="8" customFormat="1" ht="15.75" customHeight="1" x14ac:dyDescent="0.2">
      <c r="B77" s="193"/>
      <c r="C77" s="193"/>
      <c r="D77" s="193"/>
      <c r="E77" s="193"/>
      <c r="F77" s="193"/>
      <c r="G77" s="193"/>
    </row>
    <row r="78" spans="1:8" s="8" customFormat="1" ht="15.75" customHeight="1" x14ac:dyDescent="0.2">
      <c r="B78" s="193"/>
      <c r="C78" s="193"/>
      <c r="D78" s="193"/>
      <c r="E78" s="193"/>
      <c r="F78" s="193"/>
      <c r="G78" s="193"/>
    </row>
    <row r="79" spans="1:8" s="8" customFormat="1" ht="15.75" customHeight="1" x14ac:dyDescent="0.2">
      <c r="B79" s="193"/>
      <c r="C79" s="193"/>
      <c r="D79" s="193"/>
      <c r="E79" s="193"/>
      <c r="F79" s="193"/>
      <c r="G79" s="193"/>
    </row>
    <row r="80" spans="1:8" s="8" customFormat="1" ht="15.75" customHeight="1" x14ac:dyDescent="0.2">
      <c r="B80" s="193"/>
      <c r="C80" s="193"/>
      <c r="D80" s="193"/>
      <c r="E80" s="193"/>
      <c r="F80" s="193"/>
      <c r="G80" s="193"/>
    </row>
    <row r="81" spans="1:7" s="8" customFormat="1" ht="15.75" customHeight="1" x14ac:dyDescent="0.2">
      <c r="B81" s="193"/>
      <c r="C81" s="193"/>
      <c r="D81" s="193"/>
      <c r="E81" s="193"/>
      <c r="F81" s="193"/>
      <c r="G81" s="193"/>
    </row>
    <row r="82" spans="1:7" s="8" customFormat="1" ht="15.75" customHeight="1" x14ac:dyDescent="0.2">
      <c r="B82" s="193"/>
      <c r="C82" s="193"/>
      <c r="D82" s="193"/>
      <c r="E82" s="193"/>
      <c r="F82" s="193"/>
      <c r="G82" s="193"/>
    </row>
    <row r="83" spans="1:7" s="8" customFormat="1" ht="15.75" customHeight="1" x14ac:dyDescent="0.2">
      <c r="B83" s="193"/>
      <c r="C83" s="193"/>
      <c r="D83" s="193"/>
      <c r="E83" s="193"/>
      <c r="F83" s="193"/>
      <c r="G83" s="193"/>
    </row>
    <row r="84" spans="1:7" s="8" customFormat="1" ht="15.75" customHeight="1" x14ac:dyDescent="0.2">
      <c r="B84" s="193"/>
      <c r="C84" s="193"/>
      <c r="D84" s="193"/>
      <c r="E84" s="193"/>
      <c r="F84" s="193"/>
      <c r="G84" s="193"/>
    </row>
    <row r="85" spans="1:7" s="8" customFormat="1" ht="15.75" customHeight="1" x14ac:dyDescent="0.2">
      <c r="B85" s="193"/>
      <c r="C85" s="193"/>
      <c r="D85" s="193"/>
      <c r="E85" s="193"/>
      <c r="F85" s="193"/>
      <c r="G85" s="193"/>
    </row>
    <row r="86" spans="1:7" s="8" customFormat="1" ht="15.75" customHeight="1" x14ac:dyDescent="0.2">
      <c r="B86" s="193"/>
      <c r="C86" s="193"/>
      <c r="D86" s="193"/>
      <c r="E86" s="193"/>
      <c r="F86" s="193"/>
      <c r="G86" s="193"/>
    </row>
    <row r="87" spans="1:7" s="8" customFormat="1" ht="15.75" customHeight="1" x14ac:dyDescent="0.2">
      <c r="B87" s="193"/>
      <c r="C87" s="193"/>
      <c r="D87" s="193"/>
      <c r="E87" s="193"/>
      <c r="F87" s="193"/>
      <c r="G87" s="193"/>
    </row>
    <row r="88" spans="1:7" ht="15" x14ac:dyDescent="0.2">
      <c r="A88" s="8"/>
      <c r="B88" s="224"/>
      <c r="C88" s="224"/>
      <c r="D88" s="224"/>
      <c r="E88" s="224"/>
      <c r="F88" s="224"/>
      <c r="G88" s="43"/>
    </row>
    <row r="89" spans="1:7" x14ac:dyDescent="0.2">
      <c r="B89" s="224"/>
      <c r="C89" s="224"/>
      <c r="D89" s="224"/>
      <c r="E89" s="224"/>
      <c r="F89" s="224"/>
      <c r="G89" s="43"/>
    </row>
    <row r="90" spans="1:7" x14ac:dyDescent="0.2">
      <c r="B90" s="224"/>
      <c r="C90" s="224"/>
      <c r="D90" s="224"/>
      <c r="E90" s="224"/>
      <c r="F90" s="224"/>
      <c r="G90" s="43"/>
    </row>
    <row r="93" spans="1:7" hidden="1" x14ac:dyDescent="0.2">
      <c r="B93" s="5" t="s">
        <v>59</v>
      </c>
      <c r="C93" s="5"/>
    </row>
    <row r="94" spans="1:7" hidden="1" x14ac:dyDescent="0.2">
      <c r="B94" s="5" t="s">
        <v>130</v>
      </c>
      <c r="C94" s="5"/>
    </row>
    <row r="95" spans="1:7" hidden="1" x14ac:dyDescent="0.2">
      <c r="B95" s="5" t="s">
        <v>129</v>
      </c>
      <c r="C95" s="5"/>
    </row>
    <row r="96" spans="1:7" hidden="1" x14ac:dyDescent="0.2"/>
    <row r="97" spans="2:2" hidden="1" x14ac:dyDescent="0.2">
      <c r="B97" s="5" t="s">
        <v>59</v>
      </c>
    </row>
    <row r="98" spans="2:2" hidden="1" x14ac:dyDescent="0.2">
      <c r="B98" s="5" t="s">
        <v>131</v>
      </c>
    </row>
    <row r="99" spans="2:2" hidden="1" x14ac:dyDescent="0.2">
      <c r="B99" s="5" t="s">
        <v>117</v>
      </c>
    </row>
    <row r="100" spans="2:2" hidden="1" x14ac:dyDescent="0.2">
      <c r="B100" s="5" t="s">
        <v>116</v>
      </c>
    </row>
    <row r="101" spans="2:2" hidden="1" x14ac:dyDescent="0.2">
      <c r="B101" s="5" t="s">
        <v>38</v>
      </c>
    </row>
    <row r="102" spans="2:2" hidden="1" x14ac:dyDescent="0.2">
      <c r="B102" s="5" t="s">
        <v>37</v>
      </c>
    </row>
    <row r="103" spans="2:2" hidden="1" x14ac:dyDescent="0.2">
      <c r="B103" s="5" t="s">
        <v>10</v>
      </c>
    </row>
    <row r="104" spans="2:2" hidden="1" x14ac:dyDescent="0.2">
      <c r="B104" s="5" t="s">
        <v>80</v>
      </c>
    </row>
    <row r="105" spans="2:2" hidden="1" x14ac:dyDescent="0.2"/>
    <row r="106" spans="2:2" hidden="1" x14ac:dyDescent="0.2">
      <c r="B106" s="5" t="s">
        <v>59</v>
      </c>
    </row>
    <row r="107" spans="2:2" hidden="1" x14ac:dyDescent="0.2">
      <c r="B107" s="137" t="s">
        <v>256</v>
      </c>
    </row>
    <row r="108" spans="2:2" hidden="1" x14ac:dyDescent="0.2">
      <c r="B108" s="137" t="s">
        <v>257</v>
      </c>
    </row>
    <row r="109" spans="2:2" hidden="1" x14ac:dyDescent="0.2">
      <c r="B109" s="137" t="s">
        <v>258</v>
      </c>
    </row>
    <row r="110" spans="2:2" hidden="1" x14ac:dyDescent="0.2">
      <c r="B110" s="137" t="s">
        <v>168</v>
      </c>
    </row>
    <row r="111" spans="2:2" x14ac:dyDescent="0.2">
      <c r="B111" s="137"/>
    </row>
    <row r="112" spans="2:2" x14ac:dyDescent="0.2">
      <c r="B112" s="137"/>
    </row>
  </sheetData>
  <sheetProtection algorithmName="SHA-512" hashValue="KFJeESJCSTgDz7TbXsi5cOG+/1085JpKS7o3buXGFTN30+I4JivCoiPAtgMp6REHE2xV7GfL+BI30SqCo5KiWA==" saltValue="eM4yvYGDZcvK7QEWESjMog==" spinCount="100000" sheet="1" objects="1" scenarios="1" formatCells="0" formatColumns="0" formatRows="0" insertRows="0" deleteColumns="0" sort="0"/>
  <mergeCells count="34">
    <mergeCell ref="B47:H47"/>
    <mergeCell ref="B48:H48"/>
    <mergeCell ref="B49:H49"/>
    <mergeCell ref="B50:H50"/>
    <mergeCell ref="B51:H51"/>
    <mergeCell ref="D12:G12"/>
    <mergeCell ref="D42:E42"/>
    <mergeCell ref="D41:E41"/>
    <mergeCell ref="D43:E43"/>
    <mergeCell ref="D44:E44"/>
    <mergeCell ref="B57:H57"/>
    <mergeCell ref="B60:H60"/>
    <mergeCell ref="B61:H61"/>
    <mergeCell ref="B62:H62"/>
    <mergeCell ref="B63:H63"/>
    <mergeCell ref="B88:F88"/>
    <mergeCell ref="B89:F89"/>
    <mergeCell ref="B90:F90"/>
    <mergeCell ref="B58:H58"/>
    <mergeCell ref="B59:H59"/>
    <mergeCell ref="B64:H64"/>
    <mergeCell ref="B65:H65"/>
    <mergeCell ref="B71:H71"/>
    <mergeCell ref="B72:H72"/>
    <mergeCell ref="B66:H66"/>
    <mergeCell ref="B67:H67"/>
    <mergeCell ref="B68:H68"/>
    <mergeCell ref="B69:H69"/>
    <mergeCell ref="B70:H70"/>
    <mergeCell ref="B52:H52"/>
    <mergeCell ref="B53:H53"/>
    <mergeCell ref="B54:H54"/>
    <mergeCell ref="B55:H55"/>
    <mergeCell ref="B56:H56"/>
  </mergeCells>
  <phoneticPr fontId="0" type="noConversion"/>
  <dataValidations count="4">
    <dataValidation type="list" allowBlank="1" showInputMessage="1" showErrorMessage="1" sqref="G15:G40" xr:uid="{00000000-0002-0000-0A00-000000000000}">
      <formula1>$B$97:$B$104</formula1>
    </dataValidation>
    <dataValidation type="list" allowBlank="1" showInputMessage="1" showErrorMessage="1" sqref="G42:G43" xr:uid="{00000000-0002-0000-0A00-000001000000}">
      <formula1>$B$106:$B$110</formula1>
    </dataValidation>
    <dataValidation type="list" allowBlank="1" showInputMessage="1" showErrorMessage="1" sqref="C15" xr:uid="{00000000-0002-0000-0A00-000002000000}">
      <formula1>$B$94:$B$95</formula1>
    </dataValidation>
    <dataValidation type="list" allowBlank="1" showInputMessage="1" showErrorMessage="1" sqref="C16:C40" xr:uid="{00000000-0002-0000-0A00-000003000000}">
      <formula1>$B$93:$B$95</formula1>
    </dataValidation>
  </dataValidations>
  <pageMargins left="0.75" right="0.75" top="1" bottom="1" header="0.5" footer="0.5"/>
  <pageSetup scale="56" orientation="portrait" r:id="rId1"/>
  <headerFooter alignWithMargins="0">
    <oddFooter>&amp;L&amp;A&amp;C&amp;F&amp;R10 of 13</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12"/>
  <sheetViews>
    <sheetView topLeftCell="A13" zoomScaleNormal="100" workbookViewId="0">
      <selection activeCell="A33" sqref="A33:A47"/>
    </sheetView>
  </sheetViews>
  <sheetFormatPr defaultRowHeight="12.75" x14ac:dyDescent="0.2"/>
  <cols>
    <col min="1" max="1" width="3.85546875" bestFit="1" customWidth="1"/>
    <col min="2" max="2" width="30.42578125" customWidth="1"/>
    <col min="3" max="3" width="31.85546875" customWidth="1"/>
    <col min="4" max="4" width="16.5703125" customWidth="1"/>
    <col min="5" max="5" width="15" customWidth="1"/>
    <col min="6" max="6" width="11.42578125" customWidth="1"/>
    <col min="7" max="7" width="28" customWidth="1"/>
    <col min="8" max="8" width="15.5703125" customWidth="1"/>
  </cols>
  <sheetData>
    <row r="1" spans="1:8" ht="18" x14ac:dyDescent="0.25">
      <c r="B1" s="1" t="s">
        <v>170</v>
      </c>
      <c r="C1" s="1"/>
      <c r="D1" s="1"/>
    </row>
    <row r="2" spans="1:8" ht="18" x14ac:dyDescent="0.25">
      <c r="B2" s="1"/>
      <c r="C2" s="1"/>
      <c r="D2" s="1"/>
    </row>
    <row r="3" spans="1:8" s="6" customFormat="1" ht="15.75" x14ac:dyDescent="0.25">
      <c r="B3" s="25" t="s">
        <v>62</v>
      </c>
    </row>
    <row r="4" spans="1:8" s="6" customFormat="1" ht="15.75" x14ac:dyDescent="0.25">
      <c r="B4" s="25" t="s">
        <v>85</v>
      </c>
    </row>
    <row r="5" spans="1:8" s="6" customFormat="1" ht="15.75" x14ac:dyDescent="0.25">
      <c r="B5" s="25" t="s">
        <v>164</v>
      </c>
    </row>
    <row r="6" spans="1:8" s="6" customFormat="1" ht="15.75" x14ac:dyDescent="0.25">
      <c r="B6" s="25" t="s">
        <v>86</v>
      </c>
    </row>
    <row r="7" spans="1:8" s="6" customFormat="1" ht="15.75" x14ac:dyDescent="0.25">
      <c r="B7" s="25" t="s">
        <v>184</v>
      </c>
    </row>
    <row r="8" spans="1:8" s="6" customFormat="1" ht="15.75" x14ac:dyDescent="0.25">
      <c r="B8" s="25" t="s">
        <v>163</v>
      </c>
    </row>
    <row r="9" spans="1:8" s="6" customFormat="1" ht="16.5" thickBot="1" x14ac:dyDescent="0.3">
      <c r="B9" s="25"/>
    </row>
    <row r="10" spans="1:8" s="8" customFormat="1" ht="15.75" x14ac:dyDescent="0.25">
      <c r="B10" s="28"/>
      <c r="C10" s="50"/>
      <c r="D10" s="65"/>
      <c r="E10" s="222" t="s">
        <v>0</v>
      </c>
      <c r="F10" s="227"/>
      <c r="G10" s="36"/>
      <c r="H10" s="49"/>
    </row>
    <row r="11" spans="1:8" s="8" customFormat="1" ht="48" thickBot="1" x14ac:dyDescent="0.3">
      <c r="B11" s="29" t="s">
        <v>44</v>
      </c>
      <c r="C11" s="27" t="s">
        <v>39</v>
      </c>
      <c r="D11" s="37" t="s">
        <v>144</v>
      </c>
      <c r="E11" s="30" t="s">
        <v>147</v>
      </c>
      <c r="F11" s="30" t="s">
        <v>146</v>
      </c>
      <c r="G11" s="37" t="s">
        <v>145</v>
      </c>
      <c r="H11" s="38" t="s">
        <v>18</v>
      </c>
    </row>
    <row r="12" spans="1:8" s="8" customFormat="1" ht="15" x14ac:dyDescent="0.2">
      <c r="B12" s="73" t="s">
        <v>87</v>
      </c>
      <c r="C12" s="67" t="s">
        <v>27</v>
      </c>
      <c r="D12" s="67" t="s">
        <v>161</v>
      </c>
      <c r="E12" s="68">
        <v>45000</v>
      </c>
      <c r="F12" s="80">
        <v>1</v>
      </c>
      <c r="G12" s="71" t="s">
        <v>131</v>
      </c>
      <c r="H12" s="72">
        <f>(E12*F12)</f>
        <v>45000</v>
      </c>
    </row>
    <row r="13" spans="1:8" s="8" customFormat="1" ht="15" x14ac:dyDescent="0.2">
      <c r="B13" s="73" t="s">
        <v>162</v>
      </c>
      <c r="C13" s="67" t="s">
        <v>32</v>
      </c>
      <c r="D13" s="67" t="s">
        <v>160</v>
      </c>
      <c r="E13" s="68">
        <v>75000</v>
      </c>
      <c r="F13" s="80">
        <v>0.15</v>
      </c>
      <c r="G13" s="71" t="s">
        <v>38</v>
      </c>
      <c r="H13" s="72">
        <f>(E13*F13)</f>
        <v>11250</v>
      </c>
    </row>
    <row r="14" spans="1:8" s="8" customFormat="1" ht="15" x14ac:dyDescent="0.2">
      <c r="A14" s="8">
        <v>1</v>
      </c>
      <c r="B14" s="19"/>
      <c r="C14" s="41" t="s">
        <v>26</v>
      </c>
      <c r="D14" s="41" t="s">
        <v>59</v>
      </c>
      <c r="E14" s="115"/>
      <c r="F14" s="174">
        <v>0.15</v>
      </c>
      <c r="G14" s="21" t="s">
        <v>36</v>
      </c>
      <c r="H14" s="39">
        <f>ROUND(E14*F14,0)</f>
        <v>0</v>
      </c>
    </row>
    <row r="15" spans="1:8" s="8" customFormat="1" ht="15" x14ac:dyDescent="0.2">
      <c r="A15" s="8">
        <v>2</v>
      </c>
      <c r="B15" s="19"/>
      <c r="C15" s="41" t="s">
        <v>26</v>
      </c>
      <c r="D15" s="41" t="s">
        <v>59</v>
      </c>
      <c r="E15" s="115"/>
      <c r="F15" s="174">
        <v>0.05</v>
      </c>
      <c r="G15" s="21" t="s">
        <v>36</v>
      </c>
      <c r="H15" s="39">
        <f t="shared" ref="H15:H28" si="0">ROUND(E15*F15,0)</f>
        <v>0</v>
      </c>
    </row>
    <row r="16" spans="1:8" s="8" customFormat="1" ht="15" x14ac:dyDescent="0.2">
      <c r="A16" s="8">
        <v>3</v>
      </c>
      <c r="B16" s="19"/>
      <c r="C16" s="41" t="s">
        <v>26</v>
      </c>
      <c r="D16" s="41" t="s">
        <v>59</v>
      </c>
      <c r="E16" s="115"/>
      <c r="F16" s="174">
        <v>0.03</v>
      </c>
      <c r="G16" s="21" t="s">
        <v>36</v>
      </c>
      <c r="H16" s="39">
        <f t="shared" si="0"/>
        <v>0</v>
      </c>
    </row>
    <row r="17" spans="1:8" s="8" customFormat="1" ht="15" x14ac:dyDescent="0.2">
      <c r="A17" s="8">
        <v>4</v>
      </c>
      <c r="B17" s="19"/>
      <c r="C17" s="41" t="s">
        <v>26</v>
      </c>
      <c r="D17" s="41" t="s">
        <v>59</v>
      </c>
      <c r="E17" s="115"/>
      <c r="F17" s="174">
        <v>0.1</v>
      </c>
      <c r="G17" s="21" t="s">
        <v>36</v>
      </c>
      <c r="H17" s="39">
        <f t="shared" si="0"/>
        <v>0</v>
      </c>
    </row>
    <row r="18" spans="1:8" s="8" customFormat="1" ht="15" x14ac:dyDescent="0.2">
      <c r="A18" s="8">
        <v>5</v>
      </c>
      <c r="B18" s="19"/>
      <c r="C18" s="41" t="s">
        <v>26</v>
      </c>
      <c r="D18" s="41" t="s">
        <v>59</v>
      </c>
      <c r="E18" s="115"/>
      <c r="F18" s="174">
        <v>0.04</v>
      </c>
      <c r="G18" s="21" t="s">
        <v>36</v>
      </c>
      <c r="H18" s="39">
        <f t="shared" si="0"/>
        <v>0</v>
      </c>
    </row>
    <row r="19" spans="1:8" s="8" customFormat="1" ht="15" x14ac:dyDescent="0.2">
      <c r="A19" s="8">
        <v>6</v>
      </c>
      <c r="B19" s="19"/>
      <c r="C19" s="41" t="s">
        <v>26</v>
      </c>
      <c r="D19" s="41" t="s">
        <v>59</v>
      </c>
      <c r="E19" s="115"/>
      <c r="F19" s="174">
        <v>1</v>
      </c>
      <c r="G19" s="21" t="s">
        <v>36</v>
      </c>
      <c r="H19" s="39">
        <f t="shared" si="0"/>
        <v>0</v>
      </c>
    </row>
    <row r="20" spans="1:8" s="8" customFormat="1" ht="15" x14ac:dyDescent="0.2">
      <c r="A20" s="8">
        <v>7</v>
      </c>
      <c r="B20" s="19"/>
      <c r="C20" s="41" t="s">
        <v>26</v>
      </c>
      <c r="D20" s="41" t="s">
        <v>59</v>
      </c>
      <c r="E20" s="115"/>
      <c r="F20" s="174" t="str">
        <f t="shared" ref="F20:F28" si="1">IF(D20="Direct Charged","100%","0%")</f>
        <v>0%</v>
      </c>
      <c r="G20" s="21" t="s">
        <v>36</v>
      </c>
      <c r="H20" s="39">
        <f t="shared" si="0"/>
        <v>0</v>
      </c>
    </row>
    <row r="21" spans="1:8" s="8" customFormat="1" ht="15" x14ac:dyDescent="0.2">
      <c r="A21" s="8">
        <v>8</v>
      </c>
      <c r="B21" s="19"/>
      <c r="C21" s="41" t="s">
        <v>26</v>
      </c>
      <c r="D21" s="41" t="s">
        <v>59</v>
      </c>
      <c r="E21" s="115"/>
      <c r="F21" s="174" t="str">
        <f t="shared" si="1"/>
        <v>0%</v>
      </c>
      <c r="G21" s="21" t="s">
        <v>36</v>
      </c>
      <c r="H21" s="39">
        <f t="shared" si="0"/>
        <v>0</v>
      </c>
    </row>
    <row r="22" spans="1:8" s="8" customFormat="1" ht="15" x14ac:dyDescent="0.2">
      <c r="A22" s="8">
        <v>9</v>
      </c>
      <c r="B22" s="19"/>
      <c r="C22" s="41" t="s">
        <v>26</v>
      </c>
      <c r="D22" s="41" t="s">
        <v>59</v>
      </c>
      <c r="E22" s="115"/>
      <c r="F22" s="174" t="str">
        <f t="shared" si="1"/>
        <v>0%</v>
      </c>
      <c r="G22" s="21" t="s">
        <v>36</v>
      </c>
      <c r="H22" s="39">
        <f t="shared" si="0"/>
        <v>0</v>
      </c>
    </row>
    <row r="23" spans="1:8" s="8" customFormat="1" ht="15" x14ac:dyDescent="0.2">
      <c r="A23" s="8">
        <v>10</v>
      </c>
      <c r="B23" s="19"/>
      <c r="C23" s="41" t="s">
        <v>26</v>
      </c>
      <c r="D23" s="41" t="s">
        <v>59</v>
      </c>
      <c r="E23" s="115"/>
      <c r="F23" s="174" t="str">
        <f t="shared" ref="F23:F27" si="2">IF(D23="Direct Charged","100%","0%")</f>
        <v>0%</v>
      </c>
      <c r="G23" s="21" t="s">
        <v>36</v>
      </c>
      <c r="H23" s="39">
        <f t="shared" ref="H23:H27" si="3">ROUND(E23*F23,0)</f>
        <v>0</v>
      </c>
    </row>
    <row r="24" spans="1:8" s="8" customFormat="1" ht="15" x14ac:dyDescent="0.2">
      <c r="A24" s="8">
        <v>11</v>
      </c>
      <c r="B24" s="19"/>
      <c r="C24" s="41" t="s">
        <v>26</v>
      </c>
      <c r="D24" s="41" t="s">
        <v>59</v>
      </c>
      <c r="E24" s="115"/>
      <c r="F24" s="174" t="str">
        <f t="shared" si="2"/>
        <v>0%</v>
      </c>
      <c r="G24" s="21" t="s">
        <v>36</v>
      </c>
      <c r="H24" s="39">
        <f t="shared" si="3"/>
        <v>0</v>
      </c>
    </row>
    <row r="25" spans="1:8" s="8" customFormat="1" ht="15" x14ac:dyDescent="0.2">
      <c r="A25" s="8">
        <v>12</v>
      </c>
      <c r="B25" s="19"/>
      <c r="C25" s="41" t="s">
        <v>26</v>
      </c>
      <c r="D25" s="41" t="s">
        <v>59</v>
      </c>
      <c r="E25" s="115"/>
      <c r="F25" s="174" t="str">
        <f t="shared" si="2"/>
        <v>0%</v>
      </c>
      <c r="G25" s="21" t="s">
        <v>36</v>
      </c>
      <c r="H25" s="39">
        <f t="shared" si="3"/>
        <v>0</v>
      </c>
    </row>
    <row r="26" spans="1:8" s="8" customFormat="1" ht="15" x14ac:dyDescent="0.2">
      <c r="A26" s="8">
        <v>13</v>
      </c>
      <c r="B26" s="19"/>
      <c r="C26" s="41" t="s">
        <v>26</v>
      </c>
      <c r="D26" s="41" t="s">
        <v>59</v>
      </c>
      <c r="E26" s="115"/>
      <c r="F26" s="174" t="str">
        <f t="shared" si="2"/>
        <v>0%</v>
      </c>
      <c r="G26" s="21" t="s">
        <v>36</v>
      </c>
      <c r="H26" s="39">
        <f t="shared" si="3"/>
        <v>0</v>
      </c>
    </row>
    <row r="27" spans="1:8" s="8" customFormat="1" ht="15" x14ac:dyDescent="0.2">
      <c r="A27" s="8">
        <v>14</v>
      </c>
      <c r="B27" s="19"/>
      <c r="C27" s="41" t="s">
        <v>26</v>
      </c>
      <c r="D27" s="41" t="s">
        <v>59</v>
      </c>
      <c r="E27" s="115"/>
      <c r="F27" s="174" t="str">
        <f t="shared" si="2"/>
        <v>0%</v>
      </c>
      <c r="G27" s="21" t="s">
        <v>36</v>
      </c>
      <c r="H27" s="39">
        <f t="shared" si="3"/>
        <v>0</v>
      </c>
    </row>
    <row r="28" spans="1:8" s="8" customFormat="1" ht="15" x14ac:dyDescent="0.2">
      <c r="A28" s="8">
        <v>15</v>
      </c>
      <c r="B28" s="19"/>
      <c r="C28" s="41" t="s">
        <v>26</v>
      </c>
      <c r="D28" s="41" t="s">
        <v>59</v>
      </c>
      <c r="E28" s="115"/>
      <c r="F28" s="174" t="str">
        <f t="shared" si="1"/>
        <v>0%</v>
      </c>
      <c r="G28" s="21" t="s">
        <v>36</v>
      </c>
      <c r="H28" s="39">
        <f t="shared" si="0"/>
        <v>0</v>
      </c>
    </row>
    <row r="29" spans="1:8" s="8" customFormat="1" ht="15.75" x14ac:dyDescent="0.25">
      <c r="G29" s="13" t="s">
        <v>1</v>
      </c>
      <c r="H29" s="40">
        <f>SUM(H14:H28)</f>
        <v>0</v>
      </c>
    </row>
    <row r="30" spans="1:8" s="8" customFormat="1" ht="15.75" x14ac:dyDescent="0.25">
      <c r="F30" s="13"/>
      <c r="G30" s="35"/>
    </row>
    <row r="31" spans="1:8" s="8" customFormat="1" ht="15.75" x14ac:dyDescent="0.25">
      <c r="F31" s="13"/>
      <c r="G31" s="35"/>
    </row>
    <row r="32" spans="1:8" s="8" customFormat="1" ht="15.75" x14ac:dyDescent="0.25">
      <c r="B32" s="25" t="s">
        <v>95</v>
      </c>
      <c r="C32" s="25"/>
      <c r="D32" s="25"/>
    </row>
    <row r="33" spans="1:8" s="8" customFormat="1" ht="15" x14ac:dyDescent="0.2">
      <c r="A33" s="203">
        <v>1</v>
      </c>
      <c r="B33" s="231"/>
      <c r="C33" s="231"/>
      <c r="D33" s="231"/>
      <c r="E33" s="231"/>
      <c r="F33" s="231"/>
      <c r="G33" s="231"/>
      <c r="H33" s="231"/>
    </row>
    <row r="34" spans="1:8" s="8" customFormat="1" ht="15" x14ac:dyDescent="0.2">
      <c r="A34" s="203">
        <v>2</v>
      </c>
      <c r="B34" s="231"/>
      <c r="C34" s="231"/>
      <c r="D34" s="231"/>
      <c r="E34" s="231"/>
      <c r="F34" s="231"/>
      <c r="G34" s="231"/>
      <c r="H34" s="231"/>
    </row>
    <row r="35" spans="1:8" s="8" customFormat="1" ht="15" x14ac:dyDescent="0.2">
      <c r="A35" s="203">
        <v>3</v>
      </c>
      <c r="B35" s="231"/>
      <c r="C35" s="231"/>
      <c r="D35" s="231"/>
      <c r="E35" s="231"/>
      <c r="F35" s="231"/>
      <c r="G35" s="231"/>
      <c r="H35" s="231"/>
    </row>
    <row r="36" spans="1:8" s="8" customFormat="1" ht="15" x14ac:dyDescent="0.2">
      <c r="A36" s="203">
        <v>4</v>
      </c>
      <c r="B36" s="231"/>
      <c r="C36" s="231"/>
      <c r="D36" s="231"/>
      <c r="E36" s="231"/>
      <c r="F36" s="231"/>
      <c r="G36" s="231"/>
      <c r="H36" s="231"/>
    </row>
    <row r="37" spans="1:8" s="8" customFormat="1" ht="15" x14ac:dyDescent="0.2">
      <c r="A37" s="203">
        <v>5</v>
      </c>
      <c r="B37" s="231"/>
      <c r="C37" s="231"/>
      <c r="D37" s="231"/>
      <c r="E37" s="231"/>
      <c r="F37" s="231"/>
      <c r="G37" s="231"/>
      <c r="H37" s="231"/>
    </row>
    <row r="38" spans="1:8" s="8" customFormat="1" ht="15" x14ac:dyDescent="0.2">
      <c r="A38" s="203">
        <v>6</v>
      </c>
      <c r="B38" s="231"/>
      <c r="C38" s="231"/>
      <c r="D38" s="231"/>
      <c r="E38" s="231"/>
      <c r="F38" s="231"/>
      <c r="G38" s="231"/>
      <c r="H38" s="231"/>
    </row>
    <row r="39" spans="1:8" s="8" customFormat="1" ht="15" x14ac:dyDescent="0.2">
      <c r="A39" s="203">
        <v>7</v>
      </c>
      <c r="B39" s="231"/>
      <c r="C39" s="231"/>
      <c r="D39" s="231"/>
      <c r="E39" s="231"/>
      <c r="F39" s="231"/>
      <c r="G39" s="231"/>
      <c r="H39" s="231"/>
    </row>
    <row r="40" spans="1:8" s="8" customFormat="1" ht="15" x14ac:dyDescent="0.2">
      <c r="A40" s="203">
        <v>8</v>
      </c>
      <c r="B40" s="231"/>
      <c r="C40" s="231"/>
      <c r="D40" s="231"/>
      <c r="E40" s="231"/>
      <c r="F40" s="231"/>
      <c r="G40" s="231"/>
      <c r="H40" s="231"/>
    </row>
    <row r="41" spans="1:8" s="8" customFormat="1" ht="15" x14ac:dyDescent="0.2">
      <c r="A41" s="203">
        <v>9</v>
      </c>
      <c r="B41" s="231"/>
      <c r="C41" s="231"/>
      <c r="D41" s="231"/>
      <c r="E41" s="231"/>
      <c r="F41" s="231"/>
      <c r="G41" s="231"/>
      <c r="H41" s="231"/>
    </row>
    <row r="42" spans="1:8" s="8" customFormat="1" ht="15" x14ac:dyDescent="0.2">
      <c r="A42" s="203">
        <v>10</v>
      </c>
      <c r="B42" s="231"/>
      <c r="C42" s="231"/>
      <c r="D42" s="231"/>
      <c r="E42" s="231"/>
      <c r="F42" s="231"/>
      <c r="G42" s="231"/>
      <c r="H42" s="231"/>
    </row>
    <row r="43" spans="1:8" ht="15" x14ac:dyDescent="0.2">
      <c r="A43" s="203">
        <v>11</v>
      </c>
      <c r="B43" s="231"/>
      <c r="C43" s="231"/>
      <c r="D43" s="231"/>
      <c r="E43" s="231"/>
      <c r="F43" s="231"/>
      <c r="G43" s="231"/>
      <c r="H43" s="231"/>
    </row>
    <row r="44" spans="1:8" ht="15" x14ac:dyDescent="0.2">
      <c r="A44" s="203">
        <v>12</v>
      </c>
      <c r="B44" s="231"/>
      <c r="C44" s="231"/>
      <c r="D44" s="231"/>
      <c r="E44" s="231"/>
      <c r="F44" s="231"/>
      <c r="G44" s="231"/>
      <c r="H44" s="231"/>
    </row>
    <row r="45" spans="1:8" ht="15" x14ac:dyDescent="0.2">
      <c r="A45" s="203">
        <v>13</v>
      </c>
      <c r="B45" s="231"/>
      <c r="C45" s="231"/>
      <c r="D45" s="231"/>
      <c r="E45" s="231"/>
      <c r="F45" s="231"/>
      <c r="G45" s="231"/>
      <c r="H45" s="231"/>
    </row>
    <row r="46" spans="1:8" ht="15" x14ac:dyDescent="0.2">
      <c r="A46" s="203">
        <v>14</v>
      </c>
      <c r="B46" s="231"/>
      <c r="C46" s="231"/>
      <c r="D46" s="231"/>
      <c r="E46" s="231"/>
      <c r="F46" s="231"/>
      <c r="G46" s="231"/>
      <c r="H46" s="231"/>
    </row>
    <row r="47" spans="1:8" ht="15" x14ac:dyDescent="0.2">
      <c r="A47" s="203">
        <v>15</v>
      </c>
      <c r="B47" s="231"/>
      <c r="C47" s="231"/>
      <c r="D47" s="231"/>
      <c r="E47" s="231"/>
      <c r="F47" s="231"/>
      <c r="G47" s="231"/>
      <c r="H47" s="231"/>
    </row>
    <row r="48" spans="1:8" x14ac:dyDescent="0.2">
      <c r="B48" s="224"/>
      <c r="C48" s="224"/>
      <c r="D48" s="224"/>
      <c r="E48" s="224"/>
      <c r="F48" s="224"/>
      <c r="G48" s="224"/>
    </row>
    <row r="51" spans="2:2" hidden="1" x14ac:dyDescent="0.2">
      <c r="B51" s="5" t="s">
        <v>59</v>
      </c>
    </row>
    <row r="52" spans="2:2" hidden="1" x14ac:dyDescent="0.2">
      <c r="B52" s="5" t="s">
        <v>161</v>
      </c>
    </row>
    <row r="53" spans="2:2" hidden="1" x14ac:dyDescent="0.2">
      <c r="B53" s="5" t="s">
        <v>160</v>
      </c>
    </row>
    <row r="79" spans="2:4" ht="15" x14ac:dyDescent="0.2">
      <c r="B79" s="8"/>
    </row>
    <row r="80" spans="2:4" ht="15.75" hidden="1" x14ac:dyDescent="0.25">
      <c r="B80" s="25" t="s">
        <v>36</v>
      </c>
      <c r="C80" s="5"/>
      <c r="D80" s="5"/>
    </row>
    <row r="81" spans="2:4" hidden="1" x14ac:dyDescent="0.2">
      <c r="B81" s="5" t="s">
        <v>131</v>
      </c>
      <c r="C81" s="5"/>
      <c r="D81" s="5"/>
    </row>
    <row r="82" spans="2:4" hidden="1" x14ac:dyDescent="0.2">
      <c r="B82" s="5" t="s">
        <v>117</v>
      </c>
      <c r="C82" s="5"/>
      <c r="D82" s="5"/>
    </row>
    <row r="83" spans="2:4" hidden="1" x14ac:dyDescent="0.2">
      <c r="B83" s="5" t="s">
        <v>116</v>
      </c>
      <c r="C83" s="5"/>
      <c r="D83" s="5"/>
    </row>
    <row r="84" spans="2:4" hidden="1" x14ac:dyDescent="0.2">
      <c r="B84" s="5" t="s">
        <v>38</v>
      </c>
      <c r="C84" s="5"/>
      <c r="D84" s="5"/>
    </row>
    <row r="85" spans="2:4" hidden="1" x14ac:dyDescent="0.2">
      <c r="B85" s="5" t="s">
        <v>37</v>
      </c>
      <c r="C85" s="5"/>
      <c r="D85" s="5"/>
    </row>
    <row r="86" spans="2:4" hidden="1" x14ac:dyDescent="0.2">
      <c r="B86" s="5" t="s">
        <v>10</v>
      </c>
      <c r="C86" s="5"/>
      <c r="D86" s="5"/>
    </row>
    <row r="87" spans="2:4" hidden="1" x14ac:dyDescent="0.2">
      <c r="B87" s="5" t="s">
        <v>79</v>
      </c>
    </row>
    <row r="88" spans="2:4" hidden="1" x14ac:dyDescent="0.2">
      <c r="B88" s="5" t="s">
        <v>80</v>
      </c>
    </row>
    <row r="89" spans="2:4" hidden="1" x14ac:dyDescent="0.2"/>
    <row r="90" spans="2:4" hidden="1" x14ac:dyDescent="0.2"/>
    <row r="91" spans="2:4" hidden="1" x14ac:dyDescent="0.2"/>
    <row r="92" spans="2:4" hidden="1" x14ac:dyDescent="0.2"/>
    <row r="93" spans="2:4" hidden="1" x14ac:dyDescent="0.2"/>
    <row r="94" spans="2:4" hidden="1" x14ac:dyDescent="0.2"/>
    <row r="95" spans="2:4" hidden="1" x14ac:dyDescent="0.2"/>
    <row r="96" spans="2:4" hidden="1" x14ac:dyDescent="0.2">
      <c r="C96" s="5"/>
      <c r="D96" s="5"/>
    </row>
    <row r="97" spans="2:4" hidden="1" x14ac:dyDescent="0.2">
      <c r="B97" s="5" t="s">
        <v>26</v>
      </c>
      <c r="C97" s="5"/>
      <c r="D97" s="5"/>
    </row>
    <row r="98" spans="2:4" hidden="1" x14ac:dyDescent="0.2">
      <c r="B98" s="5" t="s">
        <v>27</v>
      </c>
      <c r="C98" s="5"/>
      <c r="D98" s="5"/>
    </row>
    <row r="99" spans="2:4" hidden="1" x14ac:dyDescent="0.2">
      <c r="B99" s="5" t="s">
        <v>25</v>
      </c>
      <c r="C99" s="5"/>
      <c r="D99" s="5"/>
    </row>
    <row r="100" spans="2:4" hidden="1" x14ac:dyDescent="0.2">
      <c r="B100" s="5" t="s">
        <v>33</v>
      </c>
      <c r="C100" s="5"/>
      <c r="D100" s="5"/>
    </row>
    <row r="101" spans="2:4" hidden="1" x14ac:dyDescent="0.2">
      <c r="B101" s="5" t="s">
        <v>31</v>
      </c>
      <c r="C101" s="5"/>
      <c r="D101" s="5"/>
    </row>
    <row r="102" spans="2:4" hidden="1" x14ac:dyDescent="0.2">
      <c r="B102" s="5" t="s">
        <v>30</v>
      </c>
      <c r="C102" s="5"/>
      <c r="D102" s="5"/>
    </row>
    <row r="103" spans="2:4" hidden="1" x14ac:dyDescent="0.2">
      <c r="B103" s="5" t="s">
        <v>28</v>
      </c>
      <c r="C103" s="5"/>
      <c r="D103" s="5"/>
    </row>
    <row r="104" spans="2:4" hidden="1" x14ac:dyDescent="0.2">
      <c r="B104" s="5" t="s">
        <v>22</v>
      </c>
      <c r="C104" s="5"/>
      <c r="D104" s="5"/>
    </row>
    <row r="105" spans="2:4" hidden="1" x14ac:dyDescent="0.2">
      <c r="B105" s="5" t="s">
        <v>32</v>
      </c>
      <c r="C105" s="5"/>
      <c r="D105" s="5"/>
    </row>
    <row r="106" spans="2:4" hidden="1" x14ac:dyDescent="0.2">
      <c r="B106" s="5" t="s">
        <v>29</v>
      </c>
    </row>
    <row r="107" spans="2:4" hidden="1" x14ac:dyDescent="0.2"/>
    <row r="108" spans="2:4" hidden="1" x14ac:dyDescent="0.2"/>
    <row r="109" spans="2:4" hidden="1" x14ac:dyDescent="0.2"/>
    <row r="110" spans="2:4" hidden="1" x14ac:dyDescent="0.2"/>
    <row r="111" spans="2:4" hidden="1" x14ac:dyDescent="0.2"/>
    <row r="112" spans="2:4" hidden="1" x14ac:dyDescent="0.2"/>
  </sheetData>
  <sheetProtection algorithmName="SHA-512" hashValue="n7wnkSnPu1o9dMimuWbd10+wzjRWGZHXN9uW3ahrabG19ljir5wq0R7p7yqvkBJhZXaaAM8PTvgPE4tARM2Kiw==" saltValue="Cwn9MynXlkbguMMK425y4w==" spinCount="100000" sheet="1" objects="1" scenarios="1" formatCells="0" formatColumns="0" formatRows="0" insertRows="0" deleteRows="0" sort="0"/>
  <mergeCells count="17">
    <mergeCell ref="B37:H37"/>
    <mergeCell ref="B48:G48"/>
    <mergeCell ref="B43:H43"/>
    <mergeCell ref="B44:H44"/>
    <mergeCell ref="B45:H45"/>
    <mergeCell ref="B46:H46"/>
    <mergeCell ref="B47:H47"/>
    <mergeCell ref="B38:H38"/>
    <mergeCell ref="B39:H39"/>
    <mergeCell ref="B40:H40"/>
    <mergeCell ref="B41:H41"/>
    <mergeCell ref="B42:H42"/>
    <mergeCell ref="E10:F10"/>
    <mergeCell ref="B33:H33"/>
    <mergeCell ref="B34:H34"/>
    <mergeCell ref="B35:H35"/>
    <mergeCell ref="B36:H36"/>
  </mergeCells>
  <dataValidations count="3">
    <dataValidation type="list" allowBlank="1" showInputMessage="1" showErrorMessage="1" sqref="C12:C28" xr:uid="{00000000-0002-0000-0B00-000000000000}">
      <formula1>$B$97:$B$106</formula1>
    </dataValidation>
    <dataValidation type="list" allowBlank="1" showInputMessage="1" showErrorMessage="1" sqref="D12:D28" xr:uid="{00000000-0002-0000-0B00-000001000000}">
      <formula1>$B$51:$B$53</formula1>
    </dataValidation>
    <dataValidation type="list" allowBlank="1" showInputMessage="1" showErrorMessage="1" sqref="G12:G28" xr:uid="{00000000-0002-0000-0B00-000002000000}">
      <formula1>$B$80:$B$88</formula1>
    </dataValidation>
  </dataValidations>
  <pageMargins left="0.75" right="0.75" top="1" bottom="1" header="0.5" footer="0.5"/>
  <pageSetup scale="59" orientation="portrait" r:id="rId1"/>
  <headerFooter alignWithMargins="0">
    <oddFooter>&amp;L&amp;A&amp;C&amp;F&amp;R11 of 13</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45"/>
  <sheetViews>
    <sheetView topLeftCell="A5" zoomScaleNormal="100" workbookViewId="0">
      <selection activeCell="A25" sqref="A25:A39"/>
    </sheetView>
  </sheetViews>
  <sheetFormatPr defaultRowHeight="12.75" x14ac:dyDescent="0.2"/>
  <cols>
    <col min="1" max="1" width="3.85546875" bestFit="1" customWidth="1"/>
    <col min="2" max="2" width="35.5703125" customWidth="1"/>
    <col min="3" max="3" width="18.42578125" customWidth="1"/>
    <col min="4" max="4" width="12.140625" customWidth="1"/>
    <col min="5" max="5" width="18" customWidth="1"/>
  </cols>
  <sheetData>
    <row r="1" spans="1:5" ht="18" x14ac:dyDescent="0.25">
      <c r="B1" s="1" t="s">
        <v>88</v>
      </c>
    </row>
    <row r="2" spans="1:5" ht="18.75" thickBot="1" x14ac:dyDescent="0.3">
      <c r="B2" s="1"/>
    </row>
    <row r="3" spans="1:5" s="8" customFormat="1" ht="15.75" x14ac:dyDescent="0.25">
      <c r="B3" s="14"/>
      <c r="C3" s="221" t="s">
        <v>0</v>
      </c>
      <c r="D3" s="221"/>
      <c r="E3" s="15" t="s">
        <v>1</v>
      </c>
    </row>
    <row r="4" spans="1:5" s="8" customFormat="1" ht="16.5" thickBot="1" x14ac:dyDescent="0.3">
      <c r="B4" s="29" t="s">
        <v>44</v>
      </c>
      <c r="C4" s="30" t="s">
        <v>41</v>
      </c>
      <c r="D4" s="17" t="s">
        <v>4</v>
      </c>
      <c r="E4" s="18" t="s">
        <v>19</v>
      </c>
    </row>
    <row r="5" spans="1:5" s="8" customFormat="1" ht="15" x14ac:dyDescent="0.2">
      <c r="B5" s="73" t="str">
        <f>'I. Support Personnel'!B12</f>
        <v>Sample: Grant Accountant</v>
      </c>
      <c r="C5" s="74">
        <f>'I. Support Personnel'!H12</f>
        <v>45000</v>
      </c>
      <c r="D5" s="75">
        <v>0.15</v>
      </c>
      <c r="E5" s="72">
        <f>C5*D5</f>
        <v>6750</v>
      </c>
    </row>
    <row r="6" spans="1:5" s="8" customFormat="1" ht="15" x14ac:dyDescent="0.2">
      <c r="B6" s="73" t="str">
        <f>'I. Support Personnel'!B13</f>
        <v>Sample: Receptionist</v>
      </c>
      <c r="C6" s="74">
        <f>'I. Support Personnel'!H13</f>
        <v>11250</v>
      </c>
      <c r="D6" s="69">
        <v>0.2</v>
      </c>
      <c r="E6" s="72">
        <f>C6*D6</f>
        <v>2250</v>
      </c>
    </row>
    <row r="7" spans="1:5" s="8" customFormat="1" ht="15" x14ac:dyDescent="0.2">
      <c r="A7" s="8">
        <v>1</v>
      </c>
      <c r="B7" s="31">
        <f>'I. Support Personnel'!B14</f>
        <v>0</v>
      </c>
      <c r="C7" s="88">
        <f>'I. Support Personnel'!H14</f>
        <v>0</v>
      </c>
      <c r="D7" s="168">
        <v>0.12</v>
      </c>
      <c r="E7" s="82">
        <f>ROUND(C7*D7,0)</f>
        <v>0</v>
      </c>
    </row>
    <row r="8" spans="1:5" s="8" customFormat="1" ht="15" x14ac:dyDescent="0.2">
      <c r="A8" s="8">
        <v>2</v>
      </c>
      <c r="B8" s="31">
        <f>'I. Support Personnel'!B15</f>
        <v>0</v>
      </c>
      <c r="C8" s="88">
        <f>'I. Support Personnel'!H15</f>
        <v>0</v>
      </c>
      <c r="D8" s="168">
        <v>0.12</v>
      </c>
      <c r="E8" s="82">
        <f t="shared" ref="E8:E15" si="0">ROUND(C8*D8,0)</f>
        <v>0</v>
      </c>
    </row>
    <row r="9" spans="1:5" s="8" customFormat="1" ht="15" x14ac:dyDescent="0.2">
      <c r="A9" s="8">
        <v>3</v>
      </c>
      <c r="B9" s="31">
        <f>'I. Support Personnel'!B16</f>
        <v>0</v>
      </c>
      <c r="C9" s="88">
        <f>'I. Support Personnel'!H16</f>
        <v>0</v>
      </c>
      <c r="D9" s="168">
        <v>0.12</v>
      </c>
      <c r="E9" s="82">
        <f t="shared" si="0"/>
        <v>0</v>
      </c>
    </row>
    <row r="10" spans="1:5" s="8" customFormat="1" ht="15" x14ac:dyDescent="0.2">
      <c r="A10" s="8">
        <v>4</v>
      </c>
      <c r="B10" s="31">
        <f>'I. Support Personnel'!B17</f>
        <v>0</v>
      </c>
      <c r="C10" s="88">
        <f>'I. Support Personnel'!H17</f>
        <v>0</v>
      </c>
      <c r="D10" s="168">
        <v>0.12</v>
      </c>
      <c r="E10" s="82">
        <f t="shared" si="0"/>
        <v>0</v>
      </c>
    </row>
    <row r="11" spans="1:5" s="8" customFormat="1" ht="15" x14ac:dyDescent="0.2">
      <c r="A11" s="8">
        <v>5</v>
      </c>
      <c r="B11" s="31">
        <f>'I. Support Personnel'!B18</f>
        <v>0</v>
      </c>
      <c r="C11" s="88">
        <f>'I. Support Personnel'!H18</f>
        <v>0</v>
      </c>
      <c r="D11" s="168">
        <v>0.12</v>
      </c>
      <c r="E11" s="82">
        <f t="shared" si="0"/>
        <v>0</v>
      </c>
    </row>
    <row r="12" spans="1:5" s="8" customFormat="1" ht="15" x14ac:dyDescent="0.2">
      <c r="A12" s="8">
        <v>6</v>
      </c>
      <c r="B12" s="31">
        <f>'I. Support Personnel'!B19</f>
        <v>0</v>
      </c>
      <c r="C12" s="88">
        <f>'I. Support Personnel'!H19</f>
        <v>0</v>
      </c>
      <c r="D12" s="168">
        <v>0.12</v>
      </c>
      <c r="E12" s="82">
        <f t="shared" si="0"/>
        <v>0</v>
      </c>
    </row>
    <row r="13" spans="1:5" s="8" customFormat="1" ht="15" x14ac:dyDescent="0.2">
      <c r="A13" s="8">
        <v>7</v>
      </c>
      <c r="B13" s="31">
        <f>'I. Support Personnel'!B20</f>
        <v>0</v>
      </c>
      <c r="C13" s="88">
        <f>'I. Support Personnel'!H20</f>
        <v>0</v>
      </c>
      <c r="D13" s="168">
        <v>0.12</v>
      </c>
      <c r="E13" s="82">
        <f t="shared" si="0"/>
        <v>0</v>
      </c>
    </row>
    <row r="14" spans="1:5" s="8" customFormat="1" ht="15" x14ac:dyDescent="0.2">
      <c r="A14" s="8">
        <v>8</v>
      </c>
      <c r="B14" s="31">
        <f>'I. Support Personnel'!B21</f>
        <v>0</v>
      </c>
      <c r="C14" s="88">
        <f>'I. Support Personnel'!H21</f>
        <v>0</v>
      </c>
      <c r="D14" s="168">
        <v>0.12</v>
      </c>
      <c r="E14" s="82">
        <f t="shared" si="0"/>
        <v>0</v>
      </c>
    </row>
    <row r="15" spans="1:5" s="8" customFormat="1" ht="15" x14ac:dyDescent="0.2">
      <c r="A15" s="8">
        <v>9</v>
      </c>
      <c r="B15" s="31">
        <f>'I. Support Personnel'!B22</f>
        <v>0</v>
      </c>
      <c r="C15" s="88">
        <f>'I. Support Personnel'!H22</f>
        <v>0</v>
      </c>
      <c r="D15" s="168">
        <v>0.12</v>
      </c>
      <c r="E15" s="82">
        <f t="shared" si="0"/>
        <v>0</v>
      </c>
    </row>
    <row r="16" spans="1:5" s="8" customFormat="1" ht="15" x14ac:dyDescent="0.2">
      <c r="A16" s="8">
        <v>10</v>
      </c>
      <c r="B16" s="31">
        <f>'I. Support Personnel'!B23</f>
        <v>0</v>
      </c>
      <c r="C16" s="88">
        <f>'I. Support Personnel'!H23</f>
        <v>0</v>
      </c>
      <c r="D16" s="168">
        <v>0.12</v>
      </c>
      <c r="E16" s="82">
        <f t="shared" ref="E16:E21" si="1">ROUND(C16*D16,0)</f>
        <v>0</v>
      </c>
    </row>
    <row r="17" spans="1:5" s="8" customFormat="1" ht="15" x14ac:dyDescent="0.2">
      <c r="A17" s="8">
        <v>11</v>
      </c>
      <c r="B17" s="31">
        <f>'I. Support Personnel'!B24</f>
        <v>0</v>
      </c>
      <c r="C17" s="88">
        <f>'I. Support Personnel'!H24</f>
        <v>0</v>
      </c>
      <c r="D17" s="168">
        <v>0.12</v>
      </c>
      <c r="E17" s="82">
        <f t="shared" si="1"/>
        <v>0</v>
      </c>
    </row>
    <row r="18" spans="1:5" s="8" customFormat="1" ht="15" x14ac:dyDescent="0.2">
      <c r="A18" s="8">
        <v>12</v>
      </c>
      <c r="B18" s="31">
        <f>'I. Support Personnel'!B25</f>
        <v>0</v>
      </c>
      <c r="C18" s="88">
        <f>'I. Support Personnel'!H25</f>
        <v>0</v>
      </c>
      <c r="D18" s="168">
        <v>0.12</v>
      </c>
      <c r="E18" s="82">
        <f t="shared" si="1"/>
        <v>0</v>
      </c>
    </row>
    <row r="19" spans="1:5" s="8" customFormat="1" ht="15" x14ac:dyDescent="0.2">
      <c r="A19" s="8">
        <v>13</v>
      </c>
      <c r="B19" s="31">
        <f>'I. Support Personnel'!B26</f>
        <v>0</v>
      </c>
      <c r="C19" s="88">
        <f>'I. Support Personnel'!H26</f>
        <v>0</v>
      </c>
      <c r="D19" s="168">
        <v>0.12</v>
      </c>
      <c r="E19" s="82">
        <f t="shared" si="1"/>
        <v>0</v>
      </c>
    </row>
    <row r="20" spans="1:5" s="8" customFormat="1" ht="15" x14ac:dyDescent="0.2">
      <c r="A20" s="8">
        <v>14</v>
      </c>
      <c r="B20" s="31">
        <f>'I. Support Personnel'!B27</f>
        <v>0</v>
      </c>
      <c r="C20" s="88">
        <f>'I. Support Personnel'!H27</f>
        <v>0</v>
      </c>
      <c r="D20" s="168">
        <v>0.12</v>
      </c>
      <c r="E20" s="82">
        <f t="shared" si="1"/>
        <v>0</v>
      </c>
    </row>
    <row r="21" spans="1:5" s="8" customFormat="1" ht="15" x14ac:dyDescent="0.2">
      <c r="A21" s="8">
        <v>15</v>
      </c>
      <c r="B21" s="31">
        <f>'I. Support Personnel'!B28</f>
        <v>0</v>
      </c>
      <c r="C21" s="88">
        <f>'I. Support Personnel'!H28</f>
        <v>0</v>
      </c>
      <c r="D21" s="168">
        <v>0.12</v>
      </c>
      <c r="E21" s="82">
        <f t="shared" si="1"/>
        <v>0</v>
      </c>
    </row>
    <row r="22" spans="1:5" s="8" customFormat="1" ht="16.5" customHeight="1" x14ac:dyDescent="0.25">
      <c r="B22" s="81" t="s">
        <v>103</v>
      </c>
      <c r="C22" s="91">
        <f>SUM(C7:C21)-'I. Support Personnel'!H29</f>
        <v>0</v>
      </c>
      <c r="D22" s="13" t="s">
        <v>1</v>
      </c>
      <c r="E22" s="40">
        <f>SUM(E7:E21)</f>
        <v>0</v>
      </c>
    </row>
    <row r="23" spans="1:5" s="8" customFormat="1" ht="15" x14ac:dyDescent="0.2"/>
    <row r="24" spans="1:5" s="8" customFormat="1" ht="15.75" x14ac:dyDescent="0.25">
      <c r="B24" s="25" t="s">
        <v>95</v>
      </c>
    </row>
    <row r="25" spans="1:5" s="8" customFormat="1" ht="15" x14ac:dyDescent="0.2">
      <c r="A25" s="203">
        <v>1</v>
      </c>
      <c r="B25" s="223"/>
      <c r="C25" s="223"/>
      <c r="D25" s="223"/>
      <c r="E25" s="223"/>
    </row>
    <row r="26" spans="1:5" s="8" customFormat="1" ht="15" x14ac:dyDescent="0.2">
      <c r="A26" s="203">
        <v>2</v>
      </c>
      <c r="B26" s="223"/>
      <c r="C26" s="223"/>
      <c r="D26" s="223"/>
      <c r="E26" s="223"/>
    </row>
    <row r="27" spans="1:5" s="8" customFormat="1" ht="15" x14ac:dyDescent="0.2">
      <c r="A27" s="203">
        <v>3</v>
      </c>
      <c r="B27" s="223"/>
      <c r="C27" s="223"/>
      <c r="D27" s="223"/>
      <c r="E27" s="223"/>
    </row>
    <row r="28" spans="1:5" s="8" customFormat="1" ht="15" x14ac:dyDescent="0.2">
      <c r="A28" s="203">
        <v>4</v>
      </c>
      <c r="B28" s="223"/>
      <c r="C28" s="223"/>
      <c r="D28" s="223"/>
      <c r="E28" s="223"/>
    </row>
    <row r="29" spans="1:5" s="8" customFormat="1" ht="15" x14ac:dyDescent="0.2">
      <c r="A29" s="203">
        <v>5</v>
      </c>
      <c r="B29" s="223"/>
      <c r="C29" s="223"/>
      <c r="D29" s="223"/>
      <c r="E29" s="223"/>
    </row>
    <row r="30" spans="1:5" s="8" customFormat="1" ht="15" x14ac:dyDescent="0.2">
      <c r="A30" s="203">
        <v>6</v>
      </c>
      <c r="B30" s="223"/>
      <c r="C30" s="223"/>
      <c r="D30" s="223"/>
      <c r="E30" s="223"/>
    </row>
    <row r="31" spans="1:5" s="8" customFormat="1" ht="15" x14ac:dyDescent="0.2">
      <c r="A31" s="203">
        <v>7</v>
      </c>
      <c r="B31" s="223"/>
      <c r="C31" s="223"/>
      <c r="D31" s="223"/>
      <c r="E31" s="223"/>
    </row>
    <row r="32" spans="1:5" s="8" customFormat="1" ht="15" x14ac:dyDescent="0.2">
      <c r="A32" s="203">
        <v>8</v>
      </c>
      <c r="B32" s="223"/>
      <c r="C32" s="223"/>
      <c r="D32" s="223"/>
      <c r="E32" s="223"/>
    </row>
    <row r="33" spans="1:5" s="8" customFormat="1" ht="15" x14ac:dyDescent="0.2">
      <c r="A33" s="203">
        <v>9</v>
      </c>
      <c r="B33" s="223"/>
      <c r="C33" s="223"/>
      <c r="D33" s="223"/>
      <c r="E33" s="223"/>
    </row>
    <row r="34" spans="1:5" s="8" customFormat="1" ht="15" x14ac:dyDescent="0.2">
      <c r="A34" s="203">
        <v>10</v>
      </c>
      <c r="B34" s="223"/>
      <c r="C34" s="223"/>
      <c r="D34" s="223"/>
      <c r="E34" s="223"/>
    </row>
    <row r="35" spans="1:5" s="8" customFormat="1" ht="15" x14ac:dyDescent="0.2">
      <c r="A35" s="203">
        <v>11</v>
      </c>
      <c r="B35" s="223"/>
      <c r="C35" s="223"/>
      <c r="D35" s="223"/>
      <c r="E35" s="223"/>
    </row>
    <row r="36" spans="1:5" s="8" customFormat="1" ht="15" x14ac:dyDescent="0.2">
      <c r="A36" s="203">
        <v>12</v>
      </c>
      <c r="B36" s="223"/>
      <c r="C36" s="223"/>
      <c r="D36" s="223"/>
      <c r="E36" s="223"/>
    </row>
    <row r="37" spans="1:5" s="8" customFormat="1" ht="15" x14ac:dyDescent="0.2">
      <c r="A37" s="203">
        <v>13</v>
      </c>
      <c r="B37" s="223"/>
      <c r="C37" s="223"/>
      <c r="D37" s="223"/>
      <c r="E37" s="223"/>
    </row>
    <row r="38" spans="1:5" s="8" customFormat="1" ht="15" x14ac:dyDescent="0.2">
      <c r="A38" s="203">
        <v>14</v>
      </c>
      <c r="B38" s="223"/>
      <c r="C38" s="223"/>
      <c r="D38" s="223"/>
      <c r="E38" s="223"/>
    </row>
    <row r="39" spans="1:5" s="8" customFormat="1" ht="15" x14ac:dyDescent="0.2">
      <c r="A39" s="203">
        <v>15</v>
      </c>
      <c r="B39" s="223"/>
      <c r="C39" s="223"/>
      <c r="D39" s="223"/>
      <c r="E39" s="223"/>
    </row>
    <row r="40" spans="1:5" x14ac:dyDescent="0.2">
      <c r="B40" s="224"/>
      <c r="C40" s="224"/>
      <c r="D40" s="224"/>
      <c r="E40" s="224"/>
    </row>
    <row r="41" spans="1:5" x14ac:dyDescent="0.2">
      <c r="B41" s="224"/>
      <c r="C41" s="224"/>
      <c r="D41" s="224"/>
      <c r="E41" s="224"/>
    </row>
    <row r="42" spans="1:5" x14ac:dyDescent="0.2">
      <c r="B42" s="224"/>
      <c r="C42" s="224"/>
      <c r="D42" s="224"/>
      <c r="E42" s="224"/>
    </row>
    <row r="43" spans="1:5" x14ac:dyDescent="0.2">
      <c r="B43" s="224"/>
      <c r="C43" s="224"/>
      <c r="D43" s="224"/>
      <c r="E43" s="224"/>
    </row>
    <row r="44" spans="1:5" x14ac:dyDescent="0.2">
      <c r="B44" s="224"/>
      <c r="C44" s="224"/>
      <c r="D44" s="224"/>
      <c r="E44" s="224"/>
    </row>
    <row r="45" spans="1:5" x14ac:dyDescent="0.2">
      <c r="B45" s="224"/>
      <c r="C45" s="224"/>
      <c r="D45" s="224"/>
      <c r="E45" s="224"/>
    </row>
  </sheetData>
  <sheetProtection algorithmName="SHA-512" hashValue="KI3WsDa7sAWz9NgxLC2I6Rj6j/KLobBBxokpU4hmts5ZRI121xjbH/czjvUaGCRjJPa9/j91Uktlh1xptfOPbQ==" saltValue="8/lXKe0J5mpwDj9w14mqHQ==" spinCount="100000" sheet="1" formatCells="0" formatColumns="0" formatRows="0" insertRows="0" deleteRows="0" sort="0"/>
  <mergeCells count="22">
    <mergeCell ref="B42:E42"/>
    <mergeCell ref="B43:E43"/>
    <mergeCell ref="B44:E44"/>
    <mergeCell ref="B45:E45"/>
    <mergeCell ref="B36:E36"/>
    <mergeCell ref="B37:E37"/>
    <mergeCell ref="B38:E38"/>
    <mergeCell ref="B39:E39"/>
    <mergeCell ref="B40:E40"/>
    <mergeCell ref="B41:E41"/>
    <mergeCell ref="B35:E35"/>
    <mergeCell ref="C3:D3"/>
    <mergeCell ref="B25:E25"/>
    <mergeCell ref="B26:E26"/>
    <mergeCell ref="B27:E27"/>
    <mergeCell ref="B28:E28"/>
    <mergeCell ref="B29:E29"/>
    <mergeCell ref="B30:E30"/>
    <mergeCell ref="B31:E31"/>
    <mergeCell ref="B32:E32"/>
    <mergeCell ref="B33:E33"/>
    <mergeCell ref="B34:E34"/>
  </mergeCells>
  <pageMargins left="0.75" right="0.75" top="1" bottom="1" header="0.5" footer="0.5"/>
  <pageSetup orientation="portrait" r:id="rId1"/>
  <headerFooter alignWithMargins="0">
    <oddFooter>&amp;L&amp;A&amp;C&amp;F&amp;R12 of 13</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56"/>
  <sheetViews>
    <sheetView zoomScaleNormal="100" workbookViewId="0">
      <selection activeCell="D19" sqref="D19"/>
    </sheetView>
  </sheetViews>
  <sheetFormatPr defaultRowHeight="12.75" x14ac:dyDescent="0.2"/>
  <cols>
    <col min="1" max="1" width="3.85546875" customWidth="1"/>
    <col min="2" max="2" width="14.42578125" customWidth="1"/>
    <col min="3" max="3" width="39.42578125" customWidth="1"/>
    <col min="4" max="5" width="20.140625" customWidth="1"/>
    <col min="6" max="6" width="16.85546875" customWidth="1"/>
  </cols>
  <sheetData>
    <row r="1" spans="2:6" ht="18" x14ac:dyDescent="0.25">
      <c r="B1" s="1" t="s">
        <v>110</v>
      </c>
      <c r="C1" s="1"/>
      <c r="D1" s="1"/>
      <c r="E1" s="1"/>
    </row>
    <row r="2" spans="2:6" ht="18" x14ac:dyDescent="0.25">
      <c r="B2" s="1"/>
      <c r="C2" s="1"/>
      <c r="D2" s="1"/>
      <c r="E2" s="1"/>
    </row>
    <row r="3" spans="2:6" ht="15.75" x14ac:dyDescent="0.25">
      <c r="B3" s="25" t="s">
        <v>62</v>
      </c>
      <c r="C3" s="25"/>
      <c r="D3" s="25"/>
      <c r="E3" s="25"/>
    </row>
    <row r="4" spans="2:6" ht="15.75" x14ac:dyDescent="0.25">
      <c r="B4" s="25" t="s">
        <v>149</v>
      </c>
      <c r="C4" s="25"/>
      <c r="D4" s="25"/>
      <c r="E4" s="25"/>
    </row>
    <row r="5" spans="2:6" ht="15.75" x14ac:dyDescent="0.25">
      <c r="B5" s="25" t="s">
        <v>111</v>
      </c>
      <c r="C5" s="25"/>
      <c r="D5" s="25"/>
      <c r="E5" s="25"/>
    </row>
    <row r="6" spans="2:6" ht="15.75" x14ac:dyDescent="0.25">
      <c r="B6" s="25" t="s">
        <v>123</v>
      </c>
      <c r="C6" s="25"/>
      <c r="D6" s="25"/>
      <c r="E6" s="25"/>
    </row>
    <row r="7" spans="2:6" ht="18.75" thickBot="1" x14ac:dyDescent="0.3">
      <c r="B7" s="1"/>
      <c r="C7" s="1"/>
      <c r="D7" s="1"/>
      <c r="E7" s="1"/>
    </row>
    <row r="8" spans="2:6" s="8" customFormat="1" ht="16.5" thickBot="1" x14ac:dyDescent="0.3">
      <c r="B8" s="180" t="s">
        <v>11</v>
      </c>
      <c r="C8" s="180"/>
      <c r="D8" s="181" t="s">
        <v>210</v>
      </c>
      <c r="E8" s="182" t="s">
        <v>211</v>
      </c>
      <c r="F8" s="179" t="s">
        <v>1</v>
      </c>
    </row>
    <row r="9" spans="2:6" s="8" customFormat="1" ht="15" x14ac:dyDescent="0.2">
      <c r="B9" s="45" t="s">
        <v>100</v>
      </c>
      <c r="C9" s="178"/>
      <c r="D9" s="184"/>
      <c r="E9" s="184"/>
      <c r="F9" s="186">
        <f>ROUND(D9+E9,0)</f>
        <v>0</v>
      </c>
    </row>
    <row r="10" spans="2:6" s="8" customFormat="1" ht="15" x14ac:dyDescent="0.2">
      <c r="B10" s="45" t="s">
        <v>118</v>
      </c>
      <c r="C10" s="45"/>
      <c r="D10" s="185"/>
      <c r="E10" s="185"/>
      <c r="F10" s="186">
        <f t="shared" ref="F10:F18" si="0">ROUND(D10+E10,0)</f>
        <v>0</v>
      </c>
    </row>
    <row r="11" spans="2:6" s="8" customFormat="1" ht="15" x14ac:dyDescent="0.2">
      <c r="B11" s="45" t="s">
        <v>91</v>
      </c>
      <c r="C11" s="45"/>
      <c r="D11" s="185"/>
      <c r="E11" s="185"/>
      <c r="F11" s="186">
        <f t="shared" si="0"/>
        <v>0</v>
      </c>
    </row>
    <row r="12" spans="2:6" s="8" customFormat="1" ht="15" x14ac:dyDescent="0.2">
      <c r="B12" s="45" t="s">
        <v>92</v>
      </c>
      <c r="C12" s="178"/>
      <c r="D12" s="184"/>
      <c r="E12" s="184"/>
      <c r="F12" s="186">
        <f t="shared" si="0"/>
        <v>0</v>
      </c>
    </row>
    <row r="13" spans="2:6" s="8" customFormat="1" ht="15" x14ac:dyDescent="0.2">
      <c r="B13" s="92" t="s">
        <v>47</v>
      </c>
      <c r="C13" s="92"/>
      <c r="D13" s="22"/>
      <c r="E13" s="22"/>
      <c r="F13" s="186">
        <f t="shared" si="0"/>
        <v>0</v>
      </c>
    </row>
    <row r="14" spans="2:6" s="8" customFormat="1" ht="15" x14ac:dyDescent="0.2">
      <c r="B14" s="92" t="s">
        <v>48</v>
      </c>
      <c r="C14" s="92"/>
      <c r="D14" s="22"/>
      <c r="E14" s="22"/>
      <c r="F14" s="186">
        <f t="shared" si="0"/>
        <v>0</v>
      </c>
    </row>
    <row r="15" spans="2:6" s="8" customFormat="1" ht="15" x14ac:dyDescent="0.2">
      <c r="B15" s="92" t="s">
        <v>8</v>
      </c>
      <c r="C15" s="31"/>
      <c r="D15" s="19"/>
      <c r="E15" s="19"/>
      <c r="F15" s="186">
        <f t="shared" si="0"/>
        <v>0</v>
      </c>
    </row>
    <row r="16" spans="2:6" s="8" customFormat="1" ht="15" x14ac:dyDescent="0.2">
      <c r="B16" s="92" t="s">
        <v>77</v>
      </c>
      <c r="C16" s="92"/>
      <c r="D16" s="22"/>
      <c r="E16" s="22"/>
      <c r="F16" s="186">
        <f t="shared" si="0"/>
        <v>0</v>
      </c>
    </row>
    <row r="17" spans="1:6" s="8" customFormat="1" ht="15" x14ac:dyDescent="0.2">
      <c r="B17" s="92" t="s">
        <v>93</v>
      </c>
      <c r="C17" s="92"/>
      <c r="D17" s="22"/>
      <c r="E17" s="22"/>
      <c r="F17" s="186">
        <f t="shared" si="0"/>
        <v>0</v>
      </c>
    </row>
    <row r="18" spans="1:6" s="8" customFormat="1" ht="15.75" thickBot="1" x14ac:dyDescent="0.25">
      <c r="B18" s="92" t="s">
        <v>102</v>
      </c>
      <c r="C18" s="31"/>
      <c r="D18" s="188"/>
      <c r="E18" s="188"/>
      <c r="F18" s="189">
        <f t="shared" si="0"/>
        <v>0</v>
      </c>
    </row>
    <row r="19" spans="1:6" s="8" customFormat="1" ht="16.5" thickBot="1" x14ac:dyDescent="0.3">
      <c r="D19" s="94">
        <f>ROUND(SUM(D9:D18),0)</f>
        <v>0</v>
      </c>
      <c r="E19" s="94">
        <f>ROUND(SUM(E9:E18),0)</f>
        <v>0</v>
      </c>
      <c r="F19" s="94">
        <f>ROUND(SUM(F9:F18),0)</f>
        <v>0</v>
      </c>
    </row>
    <row r="20" spans="1:6" s="8" customFormat="1" ht="15.75" x14ac:dyDescent="0.25">
      <c r="F20" s="119"/>
    </row>
    <row r="21" spans="1:6" s="8" customFormat="1" ht="15.75" x14ac:dyDescent="0.25">
      <c r="B21" s="25" t="s">
        <v>98</v>
      </c>
      <c r="C21" s="25"/>
      <c r="D21" s="25"/>
      <c r="E21" s="25"/>
      <c r="F21" s="35"/>
    </row>
    <row r="22" spans="1:6" s="8" customFormat="1" ht="15.75" x14ac:dyDescent="0.25">
      <c r="A22" s="10" t="s">
        <v>212</v>
      </c>
      <c r="B22" s="183"/>
      <c r="C22" s="243"/>
      <c r="D22" s="243"/>
      <c r="E22" s="243"/>
      <c r="F22" s="243"/>
    </row>
    <row r="23" spans="1:6" s="8" customFormat="1" ht="15.75" x14ac:dyDescent="0.25">
      <c r="A23" s="10" t="s">
        <v>213</v>
      </c>
      <c r="B23" s="177"/>
      <c r="C23" s="243"/>
      <c r="D23" s="243"/>
      <c r="E23" s="243"/>
      <c r="F23" s="243"/>
    </row>
    <row r="24" spans="1:6" s="8" customFormat="1" ht="15.75" x14ac:dyDescent="0.25">
      <c r="A24" s="10" t="s">
        <v>215</v>
      </c>
      <c r="B24" s="183"/>
      <c r="C24" s="243"/>
      <c r="D24" s="243"/>
      <c r="E24" s="243"/>
      <c r="F24" s="243"/>
    </row>
    <row r="25" spans="1:6" s="8" customFormat="1" ht="15.75" x14ac:dyDescent="0.25">
      <c r="A25" s="10" t="s">
        <v>214</v>
      </c>
      <c r="B25" s="177"/>
      <c r="C25" s="243"/>
      <c r="D25" s="243"/>
      <c r="E25" s="243"/>
      <c r="F25" s="243"/>
    </row>
    <row r="26" spans="1:6" s="8" customFormat="1" ht="15.75" x14ac:dyDescent="0.25">
      <c r="A26" s="10" t="s">
        <v>216</v>
      </c>
      <c r="B26" s="183"/>
      <c r="C26" s="243"/>
      <c r="D26" s="243"/>
      <c r="E26" s="243"/>
      <c r="F26" s="243"/>
    </row>
    <row r="27" spans="1:6" s="8" customFormat="1" ht="15.75" x14ac:dyDescent="0.25">
      <c r="A27" s="10" t="s">
        <v>217</v>
      </c>
      <c r="B27" s="177"/>
      <c r="C27" s="243"/>
      <c r="D27" s="243"/>
      <c r="E27" s="243"/>
      <c r="F27" s="243"/>
    </row>
    <row r="28" spans="1:6" s="8" customFormat="1" ht="15.75" x14ac:dyDescent="0.25">
      <c r="A28" s="10" t="s">
        <v>218</v>
      </c>
      <c r="B28" s="183"/>
      <c r="C28" s="243"/>
      <c r="D28" s="243"/>
      <c r="E28" s="243"/>
      <c r="F28" s="243"/>
    </row>
    <row r="29" spans="1:6" s="8" customFormat="1" ht="15.75" x14ac:dyDescent="0.25">
      <c r="A29" s="10" t="s">
        <v>219</v>
      </c>
      <c r="B29" s="177"/>
      <c r="C29" s="243"/>
      <c r="D29" s="243"/>
      <c r="E29" s="243"/>
      <c r="F29" s="243"/>
    </row>
    <row r="30" spans="1:6" s="8" customFormat="1" ht="15.75" x14ac:dyDescent="0.25">
      <c r="A30" s="10" t="s">
        <v>220</v>
      </c>
      <c r="B30" s="183"/>
      <c r="C30" s="243"/>
      <c r="D30" s="243"/>
      <c r="E30" s="243"/>
      <c r="F30" s="243"/>
    </row>
    <row r="31" spans="1:6" s="8" customFormat="1" ht="15.75" x14ac:dyDescent="0.25">
      <c r="A31" s="10" t="s">
        <v>221</v>
      </c>
      <c r="B31" s="177"/>
      <c r="C31" s="243"/>
      <c r="D31" s="243"/>
      <c r="E31" s="243"/>
      <c r="F31" s="243"/>
    </row>
    <row r="32" spans="1:6" s="8" customFormat="1" ht="15.75" x14ac:dyDescent="0.25">
      <c r="A32" s="10" t="s">
        <v>222</v>
      </c>
      <c r="B32" s="183"/>
      <c r="C32" s="243"/>
      <c r="D32" s="243"/>
      <c r="E32" s="243"/>
      <c r="F32" s="243"/>
    </row>
    <row r="33" spans="1:6" s="8" customFormat="1" ht="15.75" x14ac:dyDescent="0.25">
      <c r="A33" s="10" t="s">
        <v>223</v>
      </c>
      <c r="B33" s="177"/>
      <c r="C33" s="243"/>
      <c r="D33" s="243"/>
      <c r="E33" s="243"/>
      <c r="F33" s="243"/>
    </row>
    <row r="34" spans="1:6" s="8" customFormat="1" ht="15.75" x14ac:dyDescent="0.25">
      <c r="A34" s="10" t="s">
        <v>224</v>
      </c>
      <c r="B34" s="183"/>
      <c r="C34" s="243"/>
      <c r="D34" s="243"/>
      <c r="E34" s="243"/>
      <c r="F34" s="243"/>
    </row>
    <row r="35" spans="1:6" s="8" customFormat="1" ht="15.75" x14ac:dyDescent="0.25">
      <c r="A35" s="10" t="s">
        <v>225</v>
      </c>
      <c r="B35" s="177"/>
      <c r="C35" s="243"/>
      <c r="D35" s="243"/>
      <c r="E35" s="243"/>
      <c r="F35" s="243"/>
    </row>
    <row r="36" spans="1:6" s="8" customFormat="1" ht="15.75" x14ac:dyDescent="0.25">
      <c r="A36" s="10" t="s">
        <v>226</v>
      </c>
      <c r="B36" s="183"/>
      <c r="C36" s="243"/>
      <c r="D36" s="243"/>
      <c r="E36" s="243"/>
      <c r="F36" s="243"/>
    </row>
    <row r="37" spans="1:6" s="8" customFormat="1" ht="15.75" x14ac:dyDescent="0.25">
      <c r="A37" s="10" t="s">
        <v>227</v>
      </c>
      <c r="B37" s="177"/>
      <c r="C37" s="243"/>
      <c r="D37" s="243"/>
      <c r="E37" s="243"/>
      <c r="F37" s="243"/>
    </row>
    <row r="38" spans="1:6" s="8" customFormat="1" ht="15.75" x14ac:dyDescent="0.25">
      <c r="A38" s="10" t="s">
        <v>228</v>
      </c>
      <c r="B38" s="183"/>
      <c r="C38" s="243"/>
      <c r="D38" s="243"/>
      <c r="E38" s="243"/>
      <c r="F38" s="243"/>
    </row>
    <row r="39" spans="1:6" s="8" customFormat="1" ht="15.75" x14ac:dyDescent="0.25">
      <c r="A39" s="10" t="s">
        <v>229</v>
      </c>
      <c r="B39" s="177"/>
      <c r="C39" s="243"/>
      <c r="D39" s="243"/>
      <c r="E39" s="243"/>
      <c r="F39" s="243"/>
    </row>
    <row r="40" spans="1:6" s="8" customFormat="1" ht="15.75" x14ac:dyDescent="0.25">
      <c r="A40" s="10" t="s">
        <v>230</v>
      </c>
      <c r="B40" s="177"/>
      <c r="C40" s="243"/>
      <c r="D40" s="243"/>
      <c r="E40" s="243"/>
      <c r="F40" s="243"/>
    </row>
    <row r="41" spans="1:6" s="8" customFormat="1" ht="15.75" x14ac:dyDescent="0.25">
      <c r="A41" s="10" t="s">
        <v>231</v>
      </c>
      <c r="B41" s="61"/>
      <c r="C41" s="243"/>
      <c r="D41" s="243"/>
      <c r="E41" s="243"/>
      <c r="F41" s="243"/>
    </row>
    <row r="42" spans="1:6" ht="16.5" customHeight="1" x14ac:dyDescent="0.2"/>
    <row r="52" spans="2:5" hidden="1" x14ac:dyDescent="0.2">
      <c r="B52" s="5" t="s">
        <v>59</v>
      </c>
      <c r="C52" s="5"/>
      <c r="D52" s="5"/>
      <c r="E52" s="5"/>
    </row>
    <row r="53" spans="2:5" hidden="1" x14ac:dyDescent="0.2">
      <c r="B53" s="5" t="s">
        <v>108</v>
      </c>
      <c r="C53" s="5"/>
      <c r="D53" s="5"/>
      <c r="E53" s="5"/>
    </row>
    <row r="54" spans="2:5" hidden="1" x14ac:dyDescent="0.2">
      <c r="B54" s="5" t="s">
        <v>96</v>
      </c>
      <c r="C54" s="5"/>
      <c r="D54" s="5"/>
      <c r="E54" s="5"/>
    </row>
    <row r="55" spans="2:5" hidden="1" x14ac:dyDescent="0.2">
      <c r="B55" s="5" t="s">
        <v>109</v>
      </c>
      <c r="C55" s="5"/>
      <c r="D55" s="5"/>
      <c r="E55" s="5"/>
    </row>
    <row r="56" spans="2:5" hidden="1" x14ac:dyDescent="0.2">
      <c r="B56" s="5" t="s">
        <v>97</v>
      </c>
      <c r="C56" s="5"/>
      <c r="D56" s="5"/>
      <c r="E56" s="5"/>
    </row>
  </sheetData>
  <sheetProtection algorithmName="SHA-512" hashValue="tvTh6aU3sTORjmxUQ+KRHaLCzE9/THzgmtBDXEajjDQYFxpckTUJG/io/ZDRNo5rIH8gnTUyawyxR8AXEnoGXQ==" saltValue="ma3lCGo+Q1Momvx0Vggr6w==" spinCount="100000" sheet="1" formatCells="0" formatColumns="0" formatRows="0" sort="0"/>
  <mergeCells count="20">
    <mergeCell ref="C32:F32"/>
    <mergeCell ref="C27:F27"/>
    <mergeCell ref="C28:F28"/>
    <mergeCell ref="C29:F29"/>
    <mergeCell ref="C30:F30"/>
    <mergeCell ref="C31:F31"/>
    <mergeCell ref="C22:F22"/>
    <mergeCell ref="C23:F23"/>
    <mergeCell ref="C24:F24"/>
    <mergeCell ref="C25:F25"/>
    <mergeCell ref="C26:F26"/>
    <mergeCell ref="C38:F38"/>
    <mergeCell ref="C39:F39"/>
    <mergeCell ref="C40:F40"/>
    <mergeCell ref="C41:F41"/>
    <mergeCell ref="C33:F33"/>
    <mergeCell ref="C34:F34"/>
    <mergeCell ref="C35:F35"/>
    <mergeCell ref="C36:F36"/>
    <mergeCell ref="C37:F37"/>
  </mergeCells>
  <phoneticPr fontId="8" type="noConversion"/>
  <pageMargins left="0.75" right="0.75" top="1" bottom="1" header="0.5" footer="0.5"/>
  <pageSetup scale="78" orientation="portrait" r:id="rId1"/>
  <headerFooter alignWithMargins="0">
    <oddFooter>&amp;L&amp;A&amp;C&amp;F&amp;R13 of 13</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tabSelected="1" topLeftCell="A19" zoomScale="70" zoomScaleNormal="70" zoomScaleSheetLayoutView="70" workbookViewId="0">
      <selection activeCell="G40" sqref="G40"/>
    </sheetView>
  </sheetViews>
  <sheetFormatPr defaultRowHeight="12.75" x14ac:dyDescent="0.2"/>
  <cols>
    <col min="1" max="1" width="14" customWidth="1"/>
    <col min="2" max="2" width="51.85546875" customWidth="1"/>
    <col min="3" max="4" width="26.5703125" customWidth="1"/>
    <col min="5" max="6" width="19.5703125" customWidth="1"/>
    <col min="7" max="7" width="25.42578125" customWidth="1"/>
  </cols>
  <sheetData>
    <row r="1" spans="1:7" s="3" customFormat="1" ht="18" x14ac:dyDescent="0.25">
      <c r="A1" s="216" t="s">
        <v>254</v>
      </c>
      <c r="B1" s="216"/>
      <c r="C1" s="216"/>
      <c r="D1" s="216"/>
      <c r="E1" s="216"/>
      <c r="F1" s="216"/>
      <c r="G1" s="216"/>
    </row>
    <row r="2" spans="1:7" ht="15.75" x14ac:dyDescent="0.25">
      <c r="A2" s="217" t="s">
        <v>253</v>
      </c>
      <c r="B2" s="217"/>
      <c r="C2" s="217"/>
      <c r="D2" s="217"/>
      <c r="E2" s="217"/>
      <c r="F2" s="217"/>
      <c r="G2" s="217"/>
    </row>
    <row r="3" spans="1:7" x14ac:dyDescent="0.2">
      <c r="A3" s="77"/>
      <c r="B3" s="77"/>
      <c r="C3" s="77"/>
      <c r="D3" s="77"/>
      <c r="E3" s="77"/>
      <c r="F3" s="77"/>
      <c r="G3" s="77"/>
    </row>
    <row r="4" spans="1:7" ht="18" x14ac:dyDescent="0.25">
      <c r="A4" s="51" t="s">
        <v>185</v>
      </c>
      <c r="B4" s="52"/>
      <c r="C4" s="52"/>
      <c r="D4" s="52"/>
      <c r="E4" s="52"/>
      <c r="F4" s="52"/>
      <c r="G4" s="53"/>
    </row>
    <row r="5" spans="1:7" x14ac:dyDescent="0.2">
      <c r="A5" s="43"/>
      <c r="B5" s="54"/>
      <c r="C5" s="54"/>
      <c r="D5" s="54"/>
      <c r="E5" s="54"/>
      <c r="F5" s="54"/>
      <c r="G5" s="54"/>
    </row>
    <row r="6" spans="1:7" ht="18" x14ac:dyDescent="0.25">
      <c r="A6" s="51" t="s">
        <v>186</v>
      </c>
      <c r="B6" s="52"/>
      <c r="C6" s="52"/>
      <c r="D6" s="52"/>
      <c r="E6" s="52"/>
      <c r="F6" s="52"/>
      <c r="G6" s="53"/>
    </row>
    <row r="7" spans="1:7" x14ac:dyDescent="0.2">
      <c r="A7" s="55"/>
      <c r="B7" s="54"/>
      <c r="C7" s="54"/>
      <c r="D7" s="54"/>
      <c r="E7" s="54"/>
      <c r="F7" s="54"/>
      <c r="G7" s="54"/>
    </row>
    <row r="8" spans="1:7" ht="18" x14ac:dyDescent="0.25">
      <c r="A8" s="51" t="s">
        <v>252</v>
      </c>
      <c r="B8" s="52"/>
      <c r="C8" s="52"/>
      <c r="D8" s="52"/>
      <c r="E8" s="52"/>
      <c r="F8" s="52"/>
      <c r="G8" s="53"/>
    </row>
    <row r="9" spans="1:7" ht="18" x14ac:dyDescent="0.25">
      <c r="A9" s="2"/>
      <c r="B9" s="3"/>
      <c r="C9" s="3"/>
      <c r="D9" s="3"/>
      <c r="E9" s="3"/>
      <c r="F9" s="3"/>
    </row>
    <row r="10" spans="1:7" x14ac:dyDescent="0.2">
      <c r="A10" s="64" t="s">
        <v>56</v>
      </c>
    </row>
    <row r="11" spans="1:7" x14ac:dyDescent="0.2">
      <c r="A11" s="64" t="s">
        <v>57</v>
      </c>
    </row>
    <row r="12" spans="1:7" ht="15.75" x14ac:dyDescent="0.25">
      <c r="G12" s="12" t="s">
        <v>134</v>
      </c>
    </row>
    <row r="13" spans="1:7" ht="18" customHeight="1" thickBot="1" x14ac:dyDescent="0.3">
      <c r="A13" s="10" t="s">
        <v>52</v>
      </c>
      <c r="B13" s="25" t="s">
        <v>9</v>
      </c>
      <c r="C13" s="12" t="s">
        <v>113</v>
      </c>
      <c r="D13" s="12" t="s">
        <v>114</v>
      </c>
      <c r="E13" s="215" t="s">
        <v>51</v>
      </c>
      <c r="F13" s="215"/>
      <c r="G13" s="12" t="s">
        <v>50</v>
      </c>
    </row>
    <row r="14" spans="1:7" ht="24" customHeight="1" thickBot="1" x14ac:dyDescent="0.25">
      <c r="A14" s="207" t="s">
        <v>49</v>
      </c>
      <c r="B14" s="45" t="s">
        <v>100</v>
      </c>
      <c r="C14" s="133">
        <f>+'A. Participant Training Costs'!G12+'A. Participant Training Costs'!G13+'A. Participant Training Costs'!G14+'A. Participant Training Costs'!G15</f>
        <v>0</v>
      </c>
      <c r="D14" s="133">
        <f>+'A. Participant Training Costs'!G10+'A. Participant Training Costs'!G11</f>
        <v>0</v>
      </c>
      <c r="E14" s="102">
        <f>ROUND(IF($C$27&gt;0,(C14+D14)/$C$27,0%),3)</f>
        <v>0</v>
      </c>
      <c r="F14" s="218">
        <f>IF($C$27&gt;0,E14+E15+E16,0%)</f>
        <v>0</v>
      </c>
      <c r="G14" s="104">
        <f>'K. Match'!F9</f>
        <v>0</v>
      </c>
    </row>
    <row r="15" spans="1:7" ht="24" customHeight="1" thickBot="1" x14ac:dyDescent="0.25">
      <c r="A15" s="208"/>
      <c r="B15" s="45" t="s">
        <v>209</v>
      </c>
      <c r="C15" s="104">
        <f>+'B1. Supportive Services'!E34</f>
        <v>0</v>
      </c>
      <c r="D15" s="95"/>
      <c r="E15" s="102">
        <f>IF($C$27&gt;0,(C15+D15)/$C$27,0%)</f>
        <v>0</v>
      </c>
      <c r="F15" s="219"/>
      <c r="G15" s="104">
        <f>'K. Match'!F9</f>
        <v>0</v>
      </c>
    </row>
    <row r="16" spans="1:7" ht="24" customHeight="1" thickBot="1" x14ac:dyDescent="0.25">
      <c r="A16" s="209"/>
      <c r="B16" s="45" t="s">
        <v>208</v>
      </c>
      <c r="C16" s="104">
        <f>'B2. Training Related SS'!E32</f>
        <v>0</v>
      </c>
      <c r="D16" s="95"/>
      <c r="E16" s="102">
        <f>IF($C$27&gt;0,(C16+D16)/$C$27,0%)</f>
        <v>0</v>
      </c>
      <c r="F16" s="220"/>
      <c r="G16" s="104">
        <f>'K. Match'!F10</f>
        <v>0</v>
      </c>
    </row>
    <row r="17" spans="1:7" ht="24" customHeight="1" thickBot="1" x14ac:dyDescent="0.25">
      <c r="A17" s="207" t="s">
        <v>90</v>
      </c>
      <c r="B17" s="45" t="s">
        <v>91</v>
      </c>
      <c r="C17" s="104">
        <f>+'C. Prog Personnel'!H51</f>
        <v>0</v>
      </c>
      <c r="D17" s="95"/>
      <c r="E17" s="103">
        <f t="shared" ref="E17:E25" si="0">IF($C$27&gt;0,C17/$C$27,0%)</f>
        <v>0</v>
      </c>
      <c r="F17" s="218">
        <f>IF($C$27&gt;0,E17+E18,0%)</f>
        <v>0</v>
      </c>
      <c r="G17" s="104">
        <f>'K. Match'!F11</f>
        <v>0</v>
      </c>
    </row>
    <row r="18" spans="1:7" ht="24" customHeight="1" thickBot="1" x14ac:dyDescent="0.25">
      <c r="A18" s="208"/>
      <c r="B18" s="45" t="s">
        <v>92</v>
      </c>
      <c r="C18" s="104">
        <f>+'D. Prog Fringe'!E34</f>
        <v>0</v>
      </c>
      <c r="D18" s="95"/>
      <c r="E18" s="103">
        <f t="shared" si="0"/>
        <v>0</v>
      </c>
      <c r="F18" s="220"/>
      <c r="G18" s="104">
        <f>'K. Match'!F12</f>
        <v>0</v>
      </c>
    </row>
    <row r="19" spans="1:7" ht="24" customHeight="1" thickBot="1" x14ac:dyDescent="0.25">
      <c r="A19" s="207" t="s">
        <v>89</v>
      </c>
      <c r="B19" s="46" t="s">
        <v>47</v>
      </c>
      <c r="C19" s="104">
        <f>'E. Travel'!F17</f>
        <v>0</v>
      </c>
      <c r="D19" s="95"/>
      <c r="E19" s="103">
        <f t="shared" si="0"/>
        <v>0</v>
      </c>
      <c r="F19" s="218">
        <f>IF($C$27&gt;0,E19+E20+E21+E22+E23+E24,0%)</f>
        <v>0</v>
      </c>
      <c r="G19" s="104">
        <f>'K. Match'!F13</f>
        <v>0</v>
      </c>
    </row>
    <row r="20" spans="1:7" ht="24" customHeight="1" thickBot="1" x14ac:dyDescent="0.25">
      <c r="A20" s="208"/>
      <c r="B20" s="46" t="s">
        <v>48</v>
      </c>
      <c r="C20" s="104">
        <f>'F. Equipment'!E19</f>
        <v>0</v>
      </c>
      <c r="D20" s="95"/>
      <c r="E20" s="103">
        <f t="shared" si="0"/>
        <v>0</v>
      </c>
      <c r="F20" s="219"/>
      <c r="G20" s="104">
        <f>'K. Match'!F14</f>
        <v>0</v>
      </c>
    </row>
    <row r="21" spans="1:7" ht="24" customHeight="1" thickBot="1" x14ac:dyDescent="0.25">
      <c r="A21" s="208"/>
      <c r="B21" s="46" t="s">
        <v>8</v>
      </c>
      <c r="C21" s="104">
        <f>'G. Consult-Contract'!E21</f>
        <v>0</v>
      </c>
      <c r="D21" s="95"/>
      <c r="E21" s="103">
        <f t="shared" si="0"/>
        <v>0</v>
      </c>
      <c r="F21" s="219"/>
      <c r="G21" s="104">
        <f>'K. Match'!F15</f>
        <v>0</v>
      </c>
    </row>
    <row r="22" spans="1:7" ht="24" customHeight="1" thickBot="1" x14ac:dyDescent="0.25">
      <c r="A22" s="208"/>
      <c r="B22" s="46" t="s">
        <v>77</v>
      </c>
      <c r="C22" s="104">
        <f>'H. Other Overhead'!H44</f>
        <v>0</v>
      </c>
      <c r="D22" s="95"/>
      <c r="E22" s="103">
        <f t="shared" si="0"/>
        <v>0</v>
      </c>
      <c r="F22" s="219"/>
      <c r="G22" s="104">
        <f>'K. Match'!F16</f>
        <v>0</v>
      </c>
    </row>
    <row r="23" spans="1:7" ht="24" customHeight="1" thickBot="1" x14ac:dyDescent="0.25">
      <c r="A23" s="208"/>
      <c r="B23" s="46" t="s">
        <v>93</v>
      </c>
      <c r="C23" s="105">
        <f>'I. Support Personnel'!H29</f>
        <v>0</v>
      </c>
      <c r="D23" s="95"/>
      <c r="E23" s="103">
        <f t="shared" si="0"/>
        <v>0</v>
      </c>
      <c r="F23" s="219"/>
      <c r="G23" s="104">
        <f>'K. Match'!F17</f>
        <v>0</v>
      </c>
    </row>
    <row r="24" spans="1:7" ht="24" customHeight="1" thickBot="1" x14ac:dyDescent="0.25">
      <c r="A24" s="208"/>
      <c r="B24" s="46" t="s">
        <v>102</v>
      </c>
      <c r="C24" s="104">
        <f>'J. Support Fringe'!E22</f>
        <v>0</v>
      </c>
      <c r="D24" s="95"/>
      <c r="E24" s="103">
        <f t="shared" si="0"/>
        <v>0</v>
      </c>
      <c r="F24" s="220"/>
      <c r="G24" s="104">
        <f>'K. Match'!F18</f>
        <v>0</v>
      </c>
    </row>
    <row r="25" spans="1:7" ht="32.25" customHeight="1" thickBot="1" x14ac:dyDescent="0.3">
      <c r="A25" s="207" t="s">
        <v>9</v>
      </c>
      <c r="B25" s="47" t="s">
        <v>120</v>
      </c>
      <c r="C25" s="106">
        <f>SUM(C14:C24)</f>
        <v>0</v>
      </c>
      <c r="D25" s="96"/>
      <c r="E25" s="109">
        <f t="shared" si="0"/>
        <v>0</v>
      </c>
      <c r="F25" s="97"/>
      <c r="G25" s="98"/>
    </row>
    <row r="26" spans="1:7" ht="32.25" customHeight="1" thickBot="1" x14ac:dyDescent="0.3">
      <c r="A26" s="208"/>
      <c r="B26" s="47" t="s">
        <v>115</v>
      </c>
      <c r="C26" s="101"/>
      <c r="D26" s="107">
        <f>SUM(D14:D25)</f>
        <v>0</v>
      </c>
      <c r="E26" s="108">
        <f>IF($C$27&gt;0,D26/$C$27,0%)</f>
        <v>0</v>
      </c>
      <c r="F26" s="110"/>
      <c r="G26" s="111"/>
    </row>
    <row r="27" spans="1:7" ht="32.25" customHeight="1" thickBot="1" x14ac:dyDescent="0.3">
      <c r="A27" s="208"/>
      <c r="B27" s="48" t="s">
        <v>119</v>
      </c>
      <c r="C27" s="213">
        <f>+C25+D26</f>
        <v>0</v>
      </c>
      <c r="D27" s="214"/>
      <c r="E27" s="132">
        <f>E26+E25</f>
        <v>0</v>
      </c>
      <c r="F27" s="99"/>
      <c r="G27" s="100"/>
    </row>
    <row r="28" spans="1:7" ht="32.25" customHeight="1" thickBot="1" x14ac:dyDescent="0.3">
      <c r="A28" s="208"/>
      <c r="B28" s="48" t="s">
        <v>121</v>
      </c>
      <c r="C28" s="213">
        <f>+'K. Match'!F19</f>
        <v>0</v>
      </c>
      <c r="D28" s="214"/>
      <c r="E28" s="110"/>
      <c r="F28" s="111"/>
      <c r="G28" s="194">
        <f>IF(C27&gt;0,C28/(C27-C15-C16-C14-D14),0%)</f>
        <v>0</v>
      </c>
    </row>
    <row r="29" spans="1:7" ht="34.5" customHeight="1" thickBot="1" x14ac:dyDescent="0.3">
      <c r="A29" s="209"/>
      <c r="B29" s="48" t="s">
        <v>112</v>
      </c>
      <c r="C29" s="210">
        <f>+C27+C28</f>
        <v>0</v>
      </c>
      <c r="D29" s="211"/>
      <c r="E29" s="211"/>
      <c r="F29" s="211"/>
      <c r="G29" s="212"/>
    </row>
    <row r="30" spans="1:7" ht="18" x14ac:dyDescent="0.25">
      <c r="A30" s="4"/>
      <c r="B30" s="3"/>
      <c r="C30" s="3"/>
      <c r="D30" s="3"/>
    </row>
    <row r="31" spans="1:7" ht="15.75" x14ac:dyDescent="0.25">
      <c r="A31" s="10" t="s">
        <v>104</v>
      </c>
      <c r="B31" s="3"/>
      <c r="C31" s="3"/>
      <c r="D31" s="3"/>
    </row>
    <row r="32" spans="1:7" ht="13.5" thickBot="1" x14ac:dyDescent="0.25"/>
    <row r="33" spans="1:7" ht="18" customHeight="1" thickBot="1" x14ac:dyDescent="0.3">
      <c r="A33" s="4"/>
      <c r="B33" s="205" t="s">
        <v>248</v>
      </c>
      <c r="C33" s="205"/>
      <c r="D33" s="205"/>
      <c r="E33" s="205"/>
      <c r="F33" s="206"/>
      <c r="G33" s="187" t="e">
        <f>IF((('A. Participant Training Costs'!G16+'B1. Supportive Services'!E34+'B2. Training Related SS'!E32)/Summary!C27)&lt;0.4,"Must Increase","Sufficient")</f>
        <v>#DIV/0!</v>
      </c>
    </row>
    <row r="34" spans="1:7" s="164" customFormat="1" ht="18" x14ac:dyDescent="0.25">
      <c r="A34" s="162"/>
      <c r="B34" s="163"/>
      <c r="C34" s="163"/>
      <c r="D34" s="163"/>
      <c r="F34" s="112"/>
      <c r="G34" s="165"/>
    </row>
    <row r="35" spans="1:7" s="164" customFormat="1" ht="18" x14ac:dyDescent="0.25">
      <c r="A35" s="204" t="s">
        <v>255</v>
      </c>
      <c r="B35" s="163"/>
      <c r="C35" s="163"/>
      <c r="D35" s="163"/>
      <c r="F35" s="112"/>
      <c r="G35" s="165"/>
    </row>
    <row r="36" spans="1:7" s="164" customFormat="1" ht="18" x14ac:dyDescent="0.25">
      <c r="A36" s="162"/>
      <c r="B36" s="163"/>
      <c r="C36" s="163"/>
      <c r="D36" s="163"/>
      <c r="F36" s="112"/>
      <c r="G36" s="165"/>
    </row>
    <row r="37" spans="1:7" s="164" customFormat="1" ht="18" x14ac:dyDescent="0.25">
      <c r="A37" s="201"/>
      <c r="B37" s="201" t="s">
        <v>249</v>
      </c>
      <c r="C37" s="163"/>
      <c r="D37" s="163"/>
      <c r="F37" s="112"/>
      <c r="G37" s="165"/>
    </row>
    <row r="38" spans="1:7" s="164" customFormat="1" ht="18.75" thickBot="1" x14ac:dyDescent="0.3">
      <c r="A38" s="162"/>
      <c r="B38" s="163"/>
      <c r="C38" s="163"/>
      <c r="D38" s="163"/>
      <c r="F38" s="112"/>
      <c r="G38" s="165"/>
    </row>
    <row r="39" spans="1:7" s="164" customFormat="1" ht="18" customHeight="1" thickBot="1" x14ac:dyDescent="0.3">
      <c r="A39" s="162"/>
      <c r="B39" s="205" t="s">
        <v>232</v>
      </c>
      <c r="C39" s="205"/>
      <c r="D39" s="205"/>
      <c r="E39" s="205"/>
      <c r="F39" s="206"/>
      <c r="G39" s="187" t="e">
        <f>IF(('K. Match'!D19/(Summary!C27-C14-C15-C16-D14))&lt;0.02,"Must Increase","Sufficient")</f>
        <v>#DIV/0!</v>
      </c>
    </row>
    <row r="40" spans="1:7" s="164" customFormat="1" ht="18.75" thickBot="1" x14ac:dyDescent="0.3">
      <c r="A40" s="162"/>
      <c r="B40" s="205" t="s">
        <v>233</v>
      </c>
      <c r="C40" s="205"/>
      <c r="D40" s="205"/>
      <c r="E40" s="205"/>
      <c r="F40" s="206"/>
      <c r="G40" s="187" t="e">
        <f>IF(('K. Match'!F19/(Summary!C27-C14-C15-C16-D14))&lt;0.05,"Must Increase","Sufficient")</f>
        <v>#DIV/0!</v>
      </c>
    </row>
    <row r="41" spans="1:7" ht="18" x14ac:dyDescent="0.25">
      <c r="A41" s="4"/>
      <c r="B41" s="3"/>
      <c r="C41" s="3"/>
      <c r="D41" s="3"/>
    </row>
    <row r="42" spans="1:7" ht="18" x14ac:dyDescent="0.25">
      <c r="A42" s="4"/>
      <c r="B42" s="201" t="s">
        <v>250</v>
      </c>
      <c r="C42" s="3"/>
      <c r="D42" s="3"/>
    </row>
    <row r="43" spans="1:7" ht="18.75" thickBot="1" x14ac:dyDescent="0.3">
      <c r="A43" s="4"/>
      <c r="B43" s="3"/>
      <c r="C43" s="3"/>
      <c r="D43" s="3"/>
    </row>
    <row r="44" spans="1:7" ht="18.75" thickBot="1" x14ac:dyDescent="0.3">
      <c r="A44" s="4"/>
      <c r="B44" s="205" t="s">
        <v>251</v>
      </c>
      <c r="C44" s="205"/>
      <c r="D44" s="205"/>
      <c r="E44" s="205"/>
      <c r="F44" s="206"/>
      <c r="G44" s="187" t="e">
        <f>IF(('K. Match'!E19/(Summary!C27-C14-C15-C16-D14))&lt;0.08,"Must Increase","Sufficient")</f>
        <v>#DIV/0!</v>
      </c>
    </row>
    <row r="45" spans="1:7" ht="18" x14ac:dyDescent="0.25">
      <c r="A45" s="4"/>
      <c r="B45" s="200"/>
      <c r="C45" s="200"/>
      <c r="D45" s="200"/>
      <c r="E45" s="200"/>
      <c r="F45" s="200"/>
      <c r="G45" s="202"/>
    </row>
    <row r="46" spans="1:7" ht="18" x14ac:dyDescent="0.25">
      <c r="A46" s="4"/>
      <c r="B46" s="3"/>
      <c r="C46" s="3"/>
      <c r="D46" s="3"/>
    </row>
    <row r="47" spans="1:7" ht="15.75" x14ac:dyDescent="0.25">
      <c r="A47" s="56" t="s">
        <v>45</v>
      </c>
      <c r="B47" s="57"/>
      <c r="C47" s="57"/>
      <c r="D47" s="57"/>
      <c r="E47" s="54"/>
      <c r="F47" s="54"/>
    </row>
    <row r="48" spans="1:7" ht="18" x14ac:dyDescent="0.25">
      <c r="A48" s="58"/>
      <c r="B48" s="57"/>
      <c r="C48" s="57"/>
      <c r="D48" s="57"/>
      <c r="E48" s="54"/>
      <c r="F48" s="54"/>
    </row>
    <row r="49" spans="1:7" ht="18" x14ac:dyDescent="0.25">
      <c r="A49" s="51"/>
      <c r="B49" s="53"/>
      <c r="C49" s="53"/>
      <c r="D49" s="53"/>
      <c r="E49" s="53"/>
      <c r="F49" s="53"/>
      <c r="G49" s="53"/>
    </row>
    <row r="50" spans="1:7" ht="15" x14ac:dyDescent="0.2">
      <c r="A50" s="59" t="s">
        <v>35</v>
      </c>
      <c r="C50" s="59" t="s">
        <v>34</v>
      </c>
      <c r="D50" s="59"/>
      <c r="F50" s="57"/>
      <c r="G50" s="44" t="s">
        <v>16</v>
      </c>
    </row>
    <row r="51" spans="1:7" ht="18" x14ac:dyDescent="0.25">
      <c r="A51" s="58"/>
      <c r="B51" s="57"/>
      <c r="C51" s="57"/>
      <c r="D51" s="57"/>
      <c r="E51" s="54"/>
      <c r="F51" s="54"/>
    </row>
    <row r="52" spans="1:7" ht="18" x14ac:dyDescent="0.25">
      <c r="A52" s="51"/>
      <c r="B52" s="53"/>
      <c r="C52" s="53"/>
      <c r="D52" s="53"/>
      <c r="E52" s="53"/>
      <c r="F52" s="53"/>
      <c r="G52" s="93"/>
    </row>
    <row r="53" spans="1:7" ht="15" x14ac:dyDescent="0.2">
      <c r="A53" s="59" t="s">
        <v>61</v>
      </c>
      <c r="B53" s="59"/>
      <c r="E53" s="60" t="s">
        <v>60</v>
      </c>
      <c r="F53" s="54"/>
    </row>
    <row r="54" spans="1:7" ht="18" x14ac:dyDescent="0.25">
      <c r="A54" s="58"/>
      <c r="B54" s="57"/>
      <c r="C54" s="57"/>
      <c r="D54" s="57"/>
      <c r="E54" s="54"/>
      <c r="F54" s="54"/>
    </row>
    <row r="55" spans="1:7" ht="15.75" x14ac:dyDescent="0.25">
      <c r="A55" s="56" t="s">
        <v>46</v>
      </c>
      <c r="B55" s="60"/>
      <c r="C55" s="60"/>
      <c r="D55" s="60"/>
      <c r="E55" s="61"/>
      <c r="F55" s="61"/>
    </row>
    <row r="56" spans="1:7" ht="15" x14ac:dyDescent="0.2">
      <c r="A56" s="42"/>
      <c r="B56" s="60"/>
      <c r="C56" s="60"/>
      <c r="D56" s="60"/>
      <c r="E56" s="61"/>
      <c r="F56" s="61"/>
    </row>
    <row r="57" spans="1:7" ht="15" x14ac:dyDescent="0.2">
      <c r="A57" s="62"/>
      <c r="B57" s="63"/>
      <c r="C57" s="63"/>
      <c r="D57" s="63"/>
      <c r="E57" s="63"/>
      <c r="F57" s="63"/>
      <c r="G57" s="53"/>
    </row>
    <row r="58" spans="1:7" ht="15" x14ac:dyDescent="0.2">
      <c r="A58" s="59" t="s">
        <v>35</v>
      </c>
      <c r="C58" s="59" t="s">
        <v>34</v>
      </c>
      <c r="D58" s="59"/>
      <c r="F58" s="44"/>
      <c r="G58" s="44" t="s">
        <v>16</v>
      </c>
    </row>
    <row r="59" spans="1:7" ht="15" x14ac:dyDescent="0.2">
      <c r="A59" s="61"/>
      <c r="B59" s="61"/>
      <c r="C59" s="61"/>
      <c r="D59" s="61"/>
      <c r="E59" s="61"/>
      <c r="F59" s="61"/>
    </row>
    <row r="60" spans="1:7" ht="15.75" x14ac:dyDescent="0.25">
      <c r="A60" s="56" t="s">
        <v>53</v>
      </c>
      <c r="B60" s="60"/>
      <c r="C60" s="60"/>
      <c r="D60" s="60"/>
      <c r="E60" s="61"/>
      <c r="F60" s="61"/>
    </row>
    <row r="61" spans="1:7" ht="15" x14ac:dyDescent="0.2">
      <c r="A61" s="42"/>
      <c r="B61" s="60"/>
      <c r="C61" s="60"/>
      <c r="D61" s="60"/>
      <c r="E61" s="61"/>
      <c r="F61" s="61"/>
    </row>
    <row r="62" spans="1:7" ht="15" x14ac:dyDescent="0.2">
      <c r="A62" s="62"/>
      <c r="B62" s="63"/>
      <c r="C62" s="63"/>
      <c r="D62" s="63"/>
      <c r="E62" s="63"/>
      <c r="F62" s="63"/>
      <c r="G62" s="93"/>
    </row>
    <row r="63" spans="1:7" ht="15" x14ac:dyDescent="0.2">
      <c r="A63" s="59" t="s">
        <v>35</v>
      </c>
      <c r="C63" s="59" t="s">
        <v>34</v>
      </c>
      <c r="D63" s="59"/>
      <c r="F63" s="44"/>
      <c r="G63" s="44" t="s">
        <v>16</v>
      </c>
    </row>
    <row r="64" spans="1:7" ht="15" x14ac:dyDescent="0.2">
      <c r="A64" s="61"/>
      <c r="B64" s="61"/>
      <c r="C64" s="61"/>
      <c r="D64" s="61"/>
      <c r="E64" s="61"/>
      <c r="F64" s="61"/>
    </row>
    <row r="65" spans="1:7" ht="15.75" x14ac:dyDescent="0.25">
      <c r="A65" s="56" t="s">
        <v>54</v>
      </c>
      <c r="B65" s="60"/>
      <c r="C65" s="60"/>
      <c r="D65" s="60"/>
      <c r="E65" s="61"/>
      <c r="F65" s="54"/>
    </row>
    <row r="66" spans="1:7" ht="15" x14ac:dyDescent="0.2">
      <c r="A66" s="42"/>
      <c r="B66" s="60"/>
      <c r="C66" s="60"/>
      <c r="D66" s="60"/>
      <c r="E66" s="61"/>
      <c r="F66" s="54"/>
    </row>
    <row r="67" spans="1:7" ht="15" x14ac:dyDescent="0.2">
      <c r="A67" s="62"/>
      <c r="B67" s="63"/>
      <c r="C67" s="63"/>
      <c r="D67" s="63"/>
      <c r="E67" s="63"/>
      <c r="F67" s="53"/>
      <c r="G67" s="93"/>
    </row>
    <row r="68" spans="1:7" ht="15" x14ac:dyDescent="0.2">
      <c r="A68" s="59" t="s">
        <v>35</v>
      </c>
      <c r="C68" s="59" t="s">
        <v>34</v>
      </c>
      <c r="D68" s="59"/>
      <c r="F68" s="54"/>
      <c r="G68" s="44" t="s">
        <v>16</v>
      </c>
    </row>
    <row r="69" spans="1:7" x14ac:dyDescent="0.2">
      <c r="A69" s="54"/>
      <c r="B69" s="54"/>
      <c r="C69" s="54"/>
      <c r="D69" s="54"/>
      <c r="E69" s="54"/>
      <c r="F69" s="54"/>
    </row>
  </sheetData>
  <sheetProtection algorithmName="SHA-512" hashValue="3eZpQZleHBGQqR8cCJyTx9jn2hwM/nFng43yLJ1mX7rpbs59YLcWH2NZJ+GFNP76o2ZYCoH+cPbuwSQwizLUuA==" saltValue="Og+MLDyR9bBYHXWKxTJOPg==" spinCount="100000" sheet="1" formatColumns="0" formatRows="0"/>
  <mergeCells count="17">
    <mergeCell ref="E13:F13"/>
    <mergeCell ref="A19:A24"/>
    <mergeCell ref="A1:G1"/>
    <mergeCell ref="A2:G2"/>
    <mergeCell ref="F19:F24"/>
    <mergeCell ref="A14:A16"/>
    <mergeCell ref="A17:A18"/>
    <mergeCell ref="F14:F16"/>
    <mergeCell ref="F17:F18"/>
    <mergeCell ref="B44:F44"/>
    <mergeCell ref="B40:F40"/>
    <mergeCell ref="B39:F39"/>
    <mergeCell ref="B33:F33"/>
    <mergeCell ref="A25:A29"/>
    <mergeCell ref="C29:G29"/>
    <mergeCell ref="C27:D27"/>
    <mergeCell ref="C28:D28"/>
  </mergeCells>
  <phoneticPr fontId="0" type="noConversion"/>
  <pageMargins left="0.75" right="0.75" top="1" bottom="1" header="0.5" footer="0.5"/>
  <pageSetup scale="48" orientation="portrait" r:id="rId1"/>
  <headerFooter alignWithMargins="0">
    <oddFooter>&amp;L&amp;A&amp;C&amp;F&amp;R1 of 13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2" r:id="rId4" name="Check Box 12">
              <controlPr defaultSize="0" autoFill="0" autoLine="0" autoPict="0">
                <anchor moveWithCells="1">
                  <from>
                    <xdr:col>0</xdr:col>
                    <xdr:colOff>314325</xdr:colOff>
                    <xdr:row>35</xdr:row>
                    <xdr:rowOff>180975</xdr:rowOff>
                  </from>
                  <to>
                    <xdr:col>0</xdr:col>
                    <xdr:colOff>762000</xdr:colOff>
                    <xdr:row>37</xdr:row>
                    <xdr:rowOff>76200</xdr:rowOff>
                  </to>
                </anchor>
              </controlPr>
            </control>
          </mc:Choice>
        </mc:AlternateContent>
        <mc:AlternateContent xmlns:mc="http://schemas.openxmlformats.org/markup-compatibility/2006">
          <mc:Choice Requires="x14">
            <control shapeId="10254" r:id="rId5" name="Check Box 14">
              <controlPr defaultSize="0" autoFill="0" autoLine="0" autoPict="0">
                <anchor moveWithCells="1">
                  <from>
                    <xdr:col>0</xdr:col>
                    <xdr:colOff>333375</xdr:colOff>
                    <xdr:row>40</xdr:row>
                    <xdr:rowOff>161925</xdr:rowOff>
                  </from>
                  <to>
                    <xdr:col>0</xdr:col>
                    <xdr:colOff>762000</xdr:colOff>
                    <xdr:row>42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0"/>
  <sheetViews>
    <sheetView topLeftCell="A5" zoomScaleNormal="100" workbookViewId="0">
      <selection activeCell="A35" sqref="A35"/>
    </sheetView>
  </sheetViews>
  <sheetFormatPr defaultRowHeight="12.75" x14ac:dyDescent="0.2"/>
  <cols>
    <col min="1" max="1" width="3.85546875" bestFit="1" customWidth="1"/>
    <col min="2" max="2" width="45.5703125" customWidth="1"/>
    <col min="3" max="3" width="15.5703125" bestFit="1" customWidth="1"/>
    <col min="4" max="6" width="13.85546875" customWidth="1"/>
    <col min="7" max="7" width="28.140625" customWidth="1"/>
  </cols>
  <sheetData>
    <row r="1" spans="1:7" ht="18" x14ac:dyDescent="0.25">
      <c r="B1" s="114" t="s">
        <v>101</v>
      </c>
    </row>
    <row r="2" spans="1:7" ht="18" x14ac:dyDescent="0.25">
      <c r="B2" s="1"/>
    </row>
    <row r="3" spans="1:7" s="6" customFormat="1" ht="15.75" x14ac:dyDescent="0.25">
      <c r="B3" s="25" t="s">
        <v>71</v>
      </c>
    </row>
    <row r="4" spans="1:7" s="6" customFormat="1" ht="15.75" x14ac:dyDescent="0.25">
      <c r="B4" s="25" t="s">
        <v>122</v>
      </c>
    </row>
    <row r="5" spans="1:7" s="6" customFormat="1" ht="15.75" x14ac:dyDescent="0.25">
      <c r="B5" s="113" t="s">
        <v>195</v>
      </c>
    </row>
    <row r="6" spans="1:7" s="6" customFormat="1" ht="15.75" x14ac:dyDescent="0.25">
      <c r="B6" s="113" t="s">
        <v>196</v>
      </c>
    </row>
    <row r="7" spans="1:7" s="6" customFormat="1" ht="16.5" thickBot="1" x14ac:dyDescent="0.3">
      <c r="B7" s="113"/>
    </row>
    <row r="8" spans="1:7" s="8" customFormat="1" ht="15.75" x14ac:dyDescent="0.25">
      <c r="B8" s="14"/>
      <c r="C8" s="221" t="s">
        <v>0</v>
      </c>
      <c r="D8" s="222"/>
      <c r="E8" s="158" t="s">
        <v>192</v>
      </c>
      <c r="F8" s="157" t="s">
        <v>194</v>
      </c>
      <c r="G8" s="15" t="s">
        <v>1</v>
      </c>
    </row>
    <row r="9" spans="1:7" s="8" customFormat="1" ht="15.75" customHeight="1" thickBot="1" x14ac:dyDescent="0.3">
      <c r="B9" s="16" t="s">
        <v>21</v>
      </c>
      <c r="C9" s="30" t="s">
        <v>6</v>
      </c>
      <c r="D9" s="156" t="s">
        <v>7</v>
      </c>
      <c r="E9" s="159" t="s">
        <v>193</v>
      </c>
      <c r="F9" s="38" t="s">
        <v>193</v>
      </c>
      <c r="G9" s="18" t="s">
        <v>19</v>
      </c>
    </row>
    <row r="10" spans="1:7" s="8" customFormat="1" ht="15" x14ac:dyDescent="0.2">
      <c r="A10" s="8">
        <v>1</v>
      </c>
      <c r="B10" s="89" t="s">
        <v>105</v>
      </c>
      <c r="C10" s="166"/>
      <c r="D10" s="192"/>
      <c r="E10" s="160"/>
      <c r="F10" s="161">
        <f>ROUND(C10*D10,0)</f>
        <v>0</v>
      </c>
      <c r="G10" s="82">
        <f>+F10+E10</f>
        <v>0</v>
      </c>
    </row>
    <row r="11" spans="1:7" s="8" customFormat="1" ht="15" x14ac:dyDescent="0.2">
      <c r="A11" s="8">
        <v>2</v>
      </c>
      <c r="B11" s="89" t="s">
        <v>106</v>
      </c>
      <c r="C11" s="166"/>
      <c r="D11" s="192"/>
      <c r="E11" s="160"/>
      <c r="F11" s="161">
        <f>ROUND(C11*D11,0)</f>
        <v>0</v>
      </c>
      <c r="G11" s="82">
        <f>+F11+E11</f>
        <v>0</v>
      </c>
    </row>
    <row r="12" spans="1:7" s="8" customFormat="1" ht="15" x14ac:dyDescent="0.2">
      <c r="A12" s="8">
        <v>3</v>
      </c>
      <c r="B12" s="89" t="s">
        <v>191</v>
      </c>
      <c r="C12" s="166"/>
      <c r="D12" s="192"/>
      <c r="E12" s="161">
        <f>ROUND(C12*D12,0)</f>
        <v>0</v>
      </c>
      <c r="F12" s="160"/>
      <c r="G12" s="82">
        <f t="shared" ref="G12:G15" si="0">+F12+E12</f>
        <v>0</v>
      </c>
    </row>
    <row r="13" spans="1:7" s="8" customFormat="1" ht="15" x14ac:dyDescent="0.2">
      <c r="A13" s="8">
        <v>4</v>
      </c>
      <c r="B13" s="89" t="s">
        <v>189</v>
      </c>
      <c r="C13" s="166"/>
      <c r="D13" s="192"/>
      <c r="E13" s="161">
        <f t="shared" ref="E13:E15" si="1">ROUND(C13*D13,0)</f>
        <v>0</v>
      </c>
      <c r="F13" s="160"/>
      <c r="G13" s="82">
        <f t="shared" si="0"/>
        <v>0</v>
      </c>
    </row>
    <row r="14" spans="1:7" s="8" customFormat="1" ht="15" x14ac:dyDescent="0.2">
      <c r="A14" s="8">
        <v>5</v>
      </c>
      <c r="B14" s="89" t="s">
        <v>190</v>
      </c>
      <c r="C14" s="166"/>
      <c r="D14" s="192"/>
      <c r="E14" s="161">
        <f t="shared" si="1"/>
        <v>0</v>
      </c>
      <c r="F14" s="160"/>
      <c r="G14" s="82">
        <f t="shared" si="0"/>
        <v>0</v>
      </c>
    </row>
    <row r="15" spans="1:7" s="8" customFormat="1" ht="15" x14ac:dyDescent="0.2">
      <c r="A15" s="8">
        <v>6</v>
      </c>
      <c r="B15" s="89" t="s">
        <v>107</v>
      </c>
      <c r="C15" s="166"/>
      <c r="D15" s="192"/>
      <c r="E15" s="161">
        <f t="shared" si="1"/>
        <v>0</v>
      </c>
      <c r="F15" s="160"/>
      <c r="G15" s="82">
        <f t="shared" si="0"/>
        <v>0</v>
      </c>
    </row>
    <row r="16" spans="1:7" s="8" customFormat="1" ht="15.75" customHeight="1" x14ac:dyDescent="0.25">
      <c r="D16" s="13" t="s">
        <v>1</v>
      </c>
      <c r="E16" s="40">
        <f>SUM(E10:E15)</f>
        <v>0</v>
      </c>
      <c r="F16" s="40">
        <f>SUM(F10:F15)</f>
        <v>0</v>
      </c>
      <c r="G16" s="40">
        <f>SUM(G10:G15)</f>
        <v>0</v>
      </c>
    </row>
    <row r="17" spans="1:7" s="8" customFormat="1" ht="15" x14ac:dyDescent="0.2">
      <c r="G17" s="34"/>
    </row>
    <row r="18" spans="1:7" s="8" customFormat="1" ht="15.75" x14ac:dyDescent="0.25">
      <c r="B18" s="25" t="s">
        <v>42</v>
      </c>
      <c r="G18" s="34"/>
    </row>
    <row r="19" spans="1:7" s="8" customFormat="1" ht="15.75" x14ac:dyDescent="0.25">
      <c r="B19" s="25" t="s">
        <v>43</v>
      </c>
      <c r="G19" s="34"/>
    </row>
    <row r="20" spans="1:7" s="8" customFormat="1" ht="15.75" x14ac:dyDescent="0.25">
      <c r="B20" s="83"/>
      <c r="C20" s="61"/>
      <c r="D20" s="61"/>
      <c r="E20" s="61"/>
      <c r="F20" s="61"/>
      <c r="G20" s="84"/>
    </row>
    <row r="21" spans="1:7" s="8" customFormat="1" ht="15.75" x14ac:dyDescent="0.25">
      <c r="B21" s="85"/>
      <c r="C21" s="63"/>
      <c r="D21" s="63"/>
      <c r="E21" s="63"/>
      <c r="F21" s="63"/>
      <c r="G21" s="86"/>
    </row>
    <row r="22" spans="1:7" s="8" customFormat="1" ht="15.75" x14ac:dyDescent="0.25">
      <c r="B22" s="83"/>
      <c r="C22" s="61"/>
      <c r="D22" s="61"/>
      <c r="E22" s="61"/>
      <c r="F22" s="61"/>
      <c r="G22" s="84"/>
    </row>
    <row r="23" spans="1:7" s="8" customFormat="1" ht="15.75" x14ac:dyDescent="0.25">
      <c r="B23" s="85"/>
      <c r="C23" s="63"/>
      <c r="D23" s="63"/>
      <c r="E23" s="63"/>
      <c r="F23" s="63"/>
      <c r="G23" s="86"/>
    </row>
    <row r="24" spans="1:7" s="8" customFormat="1" ht="15.75" x14ac:dyDescent="0.25">
      <c r="B24" s="83"/>
      <c r="C24" s="61"/>
      <c r="D24" s="61"/>
      <c r="E24" s="61"/>
      <c r="F24" s="61"/>
      <c r="G24" s="84"/>
    </row>
    <row r="25" spans="1:7" s="8" customFormat="1" ht="15.75" x14ac:dyDescent="0.25">
      <c r="B25" s="85"/>
      <c r="C25" s="63"/>
      <c r="D25" s="63"/>
      <c r="E25" s="63"/>
      <c r="F25" s="63"/>
      <c r="G25" s="86"/>
    </row>
    <row r="26" spans="1:7" s="8" customFormat="1" ht="15.75" x14ac:dyDescent="0.25">
      <c r="B26" s="25"/>
      <c r="G26" s="34"/>
    </row>
    <row r="27" spans="1:7" s="8" customFormat="1" ht="15.75" x14ac:dyDescent="0.25">
      <c r="B27" s="25"/>
      <c r="G27" s="34"/>
    </row>
    <row r="28" spans="1:7" s="8" customFormat="1" ht="15.75" x14ac:dyDescent="0.25">
      <c r="B28" s="25" t="s">
        <v>95</v>
      </c>
    </row>
    <row r="29" spans="1:7" s="8" customFormat="1" ht="21" customHeight="1" x14ac:dyDescent="0.2">
      <c r="A29" s="8">
        <v>1</v>
      </c>
      <c r="B29" s="42"/>
      <c r="C29" s="42"/>
      <c r="D29" s="42"/>
      <c r="E29" s="155"/>
      <c r="F29" s="155"/>
      <c r="G29" s="42"/>
    </row>
    <row r="30" spans="1:7" s="8" customFormat="1" ht="21" customHeight="1" x14ac:dyDescent="0.2">
      <c r="A30" s="8">
        <v>2</v>
      </c>
      <c r="B30" s="42"/>
      <c r="C30" s="42"/>
      <c r="D30" s="42"/>
      <c r="E30" s="155"/>
      <c r="F30" s="155"/>
      <c r="G30" s="42"/>
    </row>
    <row r="31" spans="1:7" s="8" customFormat="1" ht="21" customHeight="1" x14ac:dyDescent="0.2">
      <c r="A31" s="8">
        <v>3</v>
      </c>
      <c r="B31" s="42"/>
      <c r="C31" s="42"/>
      <c r="D31" s="42"/>
      <c r="E31" s="155"/>
      <c r="F31" s="155"/>
      <c r="G31" s="42"/>
    </row>
    <row r="32" spans="1:7" s="8" customFormat="1" ht="21" customHeight="1" x14ac:dyDescent="0.2">
      <c r="A32" s="8">
        <v>4</v>
      </c>
      <c r="B32" s="42"/>
      <c r="C32" s="42"/>
      <c r="D32" s="42"/>
      <c r="E32" s="155"/>
      <c r="F32" s="155"/>
      <c r="G32" s="42"/>
    </row>
    <row r="33" spans="1:7" ht="21" customHeight="1" x14ac:dyDescent="0.2">
      <c r="A33" s="8">
        <v>5</v>
      </c>
      <c r="B33" s="54"/>
      <c r="C33" s="54"/>
      <c r="D33" s="54"/>
      <c r="E33" s="54"/>
      <c r="F33" s="54"/>
      <c r="G33" s="54"/>
    </row>
    <row r="34" spans="1:7" ht="21" customHeight="1" x14ac:dyDescent="0.2">
      <c r="A34" s="8">
        <v>6</v>
      </c>
      <c r="B34" s="54"/>
      <c r="C34" s="54"/>
      <c r="D34" s="54"/>
      <c r="E34" s="54"/>
      <c r="F34" s="54"/>
      <c r="G34" s="54"/>
    </row>
    <row r="35" spans="1:7" ht="21" customHeight="1" x14ac:dyDescent="0.2">
      <c r="A35" s="8"/>
      <c r="B35" s="54"/>
      <c r="C35" s="54"/>
      <c r="D35" s="54"/>
      <c r="E35" s="54"/>
      <c r="F35" s="54"/>
      <c r="G35" s="54"/>
    </row>
    <row r="70" spans="2:2" ht="15" x14ac:dyDescent="0.2">
      <c r="B70" s="7"/>
    </row>
    <row r="71" spans="2:2" ht="15" x14ac:dyDescent="0.2">
      <c r="B71" s="8"/>
    </row>
    <row r="72" spans="2:2" ht="15" x14ac:dyDescent="0.2">
      <c r="B72" s="8"/>
    </row>
    <row r="73" spans="2:2" ht="15" x14ac:dyDescent="0.2">
      <c r="B73" s="8"/>
    </row>
    <row r="74" spans="2:2" ht="15" x14ac:dyDescent="0.2">
      <c r="B74" s="8"/>
    </row>
    <row r="75" spans="2:2" ht="15" x14ac:dyDescent="0.2">
      <c r="B75" s="8"/>
    </row>
    <row r="76" spans="2:2" ht="15" x14ac:dyDescent="0.2">
      <c r="B76" s="8"/>
    </row>
    <row r="77" spans="2:2" ht="15" x14ac:dyDescent="0.2">
      <c r="B77" s="8"/>
    </row>
    <row r="78" spans="2:2" ht="15" x14ac:dyDescent="0.2">
      <c r="B78" s="8"/>
    </row>
    <row r="80" spans="2:2" ht="15" x14ac:dyDescent="0.2">
      <c r="B80" s="7"/>
    </row>
  </sheetData>
  <sheetProtection algorithmName="SHA-512" hashValue="6qRM4XRO3U55I3qqV1U3s214OUbNOlV/Yj1jpiw+D0TRkSev5rBhoKpypxKvQEAiMWg8FFaV5ASJYNBnSaOhDQ==" saltValue="vkCIrcBh851d/sBCE9tFiw==" spinCount="100000" sheet="1" objects="1" scenarios="1" formatCells="0" formatColumns="0" formatRows="0" insertRows="0" deleteRows="0"/>
  <mergeCells count="1">
    <mergeCell ref="C8:D8"/>
  </mergeCells>
  <phoneticPr fontId="0" type="noConversion"/>
  <pageMargins left="0.75" right="0.75" top="1" bottom="1" header="0.5" footer="0.5"/>
  <pageSetup scale="66" orientation="portrait" r:id="rId1"/>
  <headerFooter alignWithMargins="0">
    <oddFooter>&amp;L&amp;A&amp;C&amp;F&amp;R2 of 13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1"/>
  <sheetViews>
    <sheetView topLeftCell="A4" zoomScaleNormal="100" workbookViewId="0">
      <selection activeCell="N34" sqref="N34"/>
    </sheetView>
  </sheetViews>
  <sheetFormatPr defaultRowHeight="12.75" x14ac:dyDescent="0.2"/>
  <cols>
    <col min="1" max="1" width="4.42578125" bestFit="1" customWidth="1"/>
    <col min="2" max="2" width="41.5703125" customWidth="1"/>
    <col min="3" max="4" width="22.5703125" customWidth="1"/>
    <col min="5" max="5" width="27.140625" customWidth="1"/>
  </cols>
  <sheetData>
    <row r="1" spans="1:5" ht="18" x14ac:dyDescent="0.25">
      <c r="B1" s="1" t="s">
        <v>188</v>
      </c>
    </row>
    <row r="2" spans="1:5" ht="18" x14ac:dyDescent="0.25">
      <c r="B2" s="1"/>
    </row>
    <row r="3" spans="1:5" ht="15.75" x14ac:dyDescent="0.25">
      <c r="B3" s="25" t="s">
        <v>159</v>
      </c>
    </row>
    <row r="4" spans="1:5" ht="15.75" x14ac:dyDescent="0.25">
      <c r="B4" s="25" t="s">
        <v>158</v>
      </c>
    </row>
    <row r="5" spans="1:5" ht="15.75" x14ac:dyDescent="0.25">
      <c r="B5" s="25" t="s">
        <v>198</v>
      </c>
    </row>
    <row r="6" spans="1:5" ht="15.75" x14ac:dyDescent="0.25">
      <c r="B6" s="25" t="s">
        <v>199</v>
      </c>
    </row>
    <row r="7" spans="1:5" ht="18.75" thickBot="1" x14ac:dyDescent="0.3">
      <c r="A7" s="137"/>
      <c r="B7" s="1"/>
    </row>
    <row r="8" spans="1:5" s="8" customFormat="1" ht="15.75" customHeight="1" x14ac:dyDescent="0.25">
      <c r="B8" s="14"/>
      <c r="C8" s="221" t="s">
        <v>0</v>
      </c>
      <c r="D8" s="221"/>
      <c r="E8" s="15" t="s">
        <v>1</v>
      </c>
    </row>
    <row r="9" spans="1:5" s="8" customFormat="1" ht="15.75" customHeight="1" thickBot="1" x14ac:dyDescent="0.3">
      <c r="B9" s="16" t="s">
        <v>23</v>
      </c>
      <c r="C9" s="30" t="s">
        <v>6</v>
      </c>
      <c r="D9" s="30" t="s">
        <v>7</v>
      </c>
      <c r="E9" s="18" t="s">
        <v>19</v>
      </c>
    </row>
    <row r="10" spans="1:5" s="8" customFormat="1" ht="15.75" customHeight="1" x14ac:dyDescent="0.2">
      <c r="B10" s="73" t="s">
        <v>157</v>
      </c>
      <c r="C10" s="74">
        <v>65</v>
      </c>
      <c r="D10" s="71">
        <v>200</v>
      </c>
      <c r="E10" s="72">
        <f>C10*D10</f>
        <v>13000</v>
      </c>
    </row>
    <row r="11" spans="1:5" s="8" customFormat="1" ht="15.75" customHeight="1" x14ac:dyDescent="0.2">
      <c r="B11" s="73" t="s">
        <v>64</v>
      </c>
      <c r="C11" s="74">
        <v>100</v>
      </c>
      <c r="D11" s="71">
        <v>75</v>
      </c>
      <c r="E11" s="72">
        <f>C11*D11</f>
        <v>7500</v>
      </c>
    </row>
    <row r="12" spans="1:5" s="8" customFormat="1" ht="15.75" customHeight="1" x14ac:dyDescent="0.2">
      <c r="A12" s="8">
        <v>1</v>
      </c>
      <c r="B12" s="19"/>
      <c r="C12" s="140"/>
      <c r="D12" s="190"/>
      <c r="E12" s="82">
        <f>ROUND(C12*D12,0)</f>
        <v>0</v>
      </c>
    </row>
    <row r="13" spans="1:5" s="8" customFormat="1" ht="15.75" customHeight="1" x14ac:dyDescent="0.2">
      <c r="A13" s="8">
        <v>2</v>
      </c>
      <c r="B13" s="19"/>
      <c r="C13" s="115"/>
      <c r="D13" s="191"/>
      <c r="E13" s="82">
        <f t="shared" ref="E13:E26" si="0">ROUND(C13*D13,0)</f>
        <v>0</v>
      </c>
    </row>
    <row r="14" spans="1:5" s="8" customFormat="1" ht="15.75" customHeight="1" x14ac:dyDescent="0.2">
      <c r="A14" s="8">
        <v>3</v>
      </c>
      <c r="B14" s="22"/>
      <c r="C14" s="115"/>
      <c r="D14" s="191"/>
      <c r="E14" s="82">
        <f t="shared" si="0"/>
        <v>0</v>
      </c>
    </row>
    <row r="15" spans="1:5" s="8" customFormat="1" ht="15.75" customHeight="1" x14ac:dyDescent="0.2">
      <c r="A15" s="8">
        <v>4</v>
      </c>
      <c r="B15" s="22"/>
      <c r="C15" s="115"/>
      <c r="D15" s="191"/>
      <c r="E15" s="82">
        <f t="shared" si="0"/>
        <v>0</v>
      </c>
    </row>
    <row r="16" spans="1:5" s="8" customFormat="1" ht="15.75" customHeight="1" x14ac:dyDescent="0.2">
      <c r="A16" s="8">
        <v>5</v>
      </c>
      <c r="B16" s="22"/>
      <c r="C16" s="115"/>
      <c r="D16" s="191"/>
      <c r="E16" s="82">
        <f t="shared" si="0"/>
        <v>0</v>
      </c>
    </row>
    <row r="17" spans="1:5" s="8" customFormat="1" ht="15.75" customHeight="1" x14ac:dyDescent="0.2">
      <c r="A17" s="8">
        <v>6</v>
      </c>
      <c r="B17" s="22"/>
      <c r="C17" s="115"/>
      <c r="D17" s="191"/>
      <c r="E17" s="82">
        <f t="shared" si="0"/>
        <v>0</v>
      </c>
    </row>
    <row r="18" spans="1:5" s="8" customFormat="1" ht="15.75" customHeight="1" x14ac:dyDescent="0.2">
      <c r="A18" s="8">
        <v>7</v>
      </c>
      <c r="B18" s="22"/>
      <c r="C18" s="115"/>
      <c r="D18" s="191"/>
      <c r="E18" s="82">
        <f t="shared" si="0"/>
        <v>0</v>
      </c>
    </row>
    <row r="19" spans="1:5" s="8" customFormat="1" ht="15.75" customHeight="1" x14ac:dyDescent="0.2">
      <c r="A19" s="8">
        <v>8</v>
      </c>
      <c r="B19" s="22"/>
      <c r="C19" s="115"/>
      <c r="D19" s="191"/>
      <c r="E19" s="82">
        <f t="shared" si="0"/>
        <v>0</v>
      </c>
    </row>
    <row r="20" spans="1:5" s="8" customFormat="1" ht="15.75" customHeight="1" x14ac:dyDescent="0.2">
      <c r="A20" s="8">
        <v>9</v>
      </c>
      <c r="B20" s="22"/>
      <c r="C20" s="115"/>
      <c r="D20" s="191"/>
      <c r="E20" s="82">
        <f t="shared" si="0"/>
        <v>0</v>
      </c>
    </row>
    <row r="21" spans="1:5" s="8" customFormat="1" ht="15.75" customHeight="1" x14ac:dyDescent="0.2">
      <c r="A21" s="8">
        <v>10</v>
      </c>
      <c r="B21" s="22"/>
      <c r="C21" s="115"/>
      <c r="D21" s="191"/>
      <c r="E21" s="82">
        <f t="shared" si="0"/>
        <v>0</v>
      </c>
    </row>
    <row r="22" spans="1:5" s="8" customFormat="1" ht="15.75" customHeight="1" x14ac:dyDescent="0.2">
      <c r="A22" s="8">
        <v>11</v>
      </c>
      <c r="B22" s="22"/>
      <c r="C22" s="115"/>
      <c r="D22" s="191"/>
      <c r="E22" s="82">
        <f t="shared" si="0"/>
        <v>0</v>
      </c>
    </row>
    <row r="23" spans="1:5" s="8" customFormat="1" ht="15.75" customHeight="1" x14ac:dyDescent="0.2">
      <c r="A23" s="8">
        <v>12</v>
      </c>
      <c r="B23" s="22"/>
      <c r="C23" s="115"/>
      <c r="D23" s="191"/>
      <c r="E23" s="82">
        <f t="shared" si="0"/>
        <v>0</v>
      </c>
    </row>
    <row r="24" spans="1:5" s="8" customFormat="1" ht="15.75" customHeight="1" x14ac:dyDescent="0.2">
      <c r="A24" s="8">
        <v>13</v>
      </c>
      <c r="B24" s="22"/>
      <c r="C24" s="115"/>
      <c r="D24" s="191"/>
      <c r="E24" s="82">
        <f t="shared" si="0"/>
        <v>0</v>
      </c>
    </row>
    <row r="25" spans="1:5" s="8" customFormat="1" ht="15.75" customHeight="1" x14ac:dyDescent="0.2">
      <c r="A25" s="8">
        <v>14</v>
      </c>
      <c r="B25" s="22"/>
      <c r="C25" s="115"/>
      <c r="D25" s="191"/>
      <c r="E25" s="82">
        <f>ROUND(C25*D25,0)</f>
        <v>0</v>
      </c>
    </row>
    <row r="26" spans="1:5" s="8" customFormat="1" ht="15.75" customHeight="1" x14ac:dyDescent="0.2">
      <c r="A26" s="8">
        <v>15</v>
      </c>
      <c r="B26" s="22"/>
      <c r="C26" s="115"/>
      <c r="D26" s="191"/>
      <c r="E26" s="82">
        <f t="shared" si="0"/>
        <v>0</v>
      </c>
    </row>
    <row r="27" spans="1:5" s="8" customFormat="1" ht="15.75" customHeight="1" x14ac:dyDescent="0.25">
      <c r="B27" s="134" t="s">
        <v>125</v>
      </c>
      <c r="C27" s="135"/>
      <c r="D27" s="135"/>
      <c r="E27" s="136"/>
    </row>
    <row r="28" spans="1:5" s="8" customFormat="1" ht="15.75" customHeight="1" x14ac:dyDescent="0.2">
      <c r="B28" s="66" t="s">
        <v>94</v>
      </c>
      <c r="C28" s="68">
        <v>3000</v>
      </c>
      <c r="D28" s="70">
        <v>3</v>
      </c>
      <c r="E28" s="72">
        <f>C28*D28</f>
        <v>9000</v>
      </c>
    </row>
    <row r="29" spans="1:5" s="8" customFormat="1" ht="15.75" customHeight="1" x14ac:dyDescent="0.2">
      <c r="A29" s="8">
        <v>16</v>
      </c>
      <c r="B29" s="22"/>
      <c r="C29" s="115"/>
      <c r="D29" s="191"/>
      <c r="E29" s="82">
        <f>ROUND(C29*D29,0)</f>
        <v>0</v>
      </c>
    </row>
    <row r="30" spans="1:5" s="8" customFormat="1" ht="15.75" customHeight="1" x14ac:dyDescent="0.2">
      <c r="A30" s="8">
        <v>17</v>
      </c>
      <c r="B30" s="22"/>
      <c r="C30" s="115"/>
      <c r="D30" s="191"/>
      <c r="E30" s="82">
        <f>ROUND(C30*D30,0)</f>
        <v>0</v>
      </c>
    </row>
    <row r="31" spans="1:5" s="8" customFormat="1" ht="15.75" customHeight="1" x14ac:dyDescent="0.2">
      <c r="A31" s="8">
        <v>18</v>
      </c>
      <c r="B31" s="22"/>
      <c r="C31" s="115"/>
      <c r="D31" s="191"/>
      <c r="E31" s="82">
        <f>ROUND(C31*D31,0)</f>
        <v>0</v>
      </c>
    </row>
    <row r="32" spans="1:5" s="8" customFormat="1" ht="15.75" customHeight="1" x14ac:dyDescent="0.2">
      <c r="A32" s="8">
        <v>19</v>
      </c>
      <c r="B32" s="22"/>
      <c r="C32" s="115"/>
      <c r="D32" s="191"/>
      <c r="E32" s="82">
        <f>ROUND(C32*D32,0)</f>
        <v>0</v>
      </c>
    </row>
    <row r="33" spans="1:5" s="8" customFormat="1" ht="15.75" customHeight="1" x14ac:dyDescent="0.2">
      <c r="A33" s="8">
        <v>20</v>
      </c>
      <c r="B33" s="22"/>
      <c r="C33" s="115"/>
      <c r="D33" s="191"/>
      <c r="E33" s="82">
        <f>ROUND(C33*D33,0)</f>
        <v>0</v>
      </c>
    </row>
    <row r="34" spans="1:5" s="8" customFormat="1" ht="15.75" customHeight="1" x14ac:dyDescent="0.25">
      <c r="D34" s="13" t="s">
        <v>1</v>
      </c>
      <c r="E34" s="40">
        <f>SUM(E12:E33)-E28</f>
        <v>0</v>
      </c>
    </row>
    <row r="35" spans="1:5" s="8" customFormat="1" ht="15.75" customHeight="1" x14ac:dyDescent="0.2">
      <c r="E35" s="34"/>
    </row>
    <row r="36" spans="1:5" s="8" customFormat="1" ht="15.75" customHeight="1" x14ac:dyDescent="0.25">
      <c r="B36" s="25" t="s">
        <v>95</v>
      </c>
    </row>
    <row r="37" spans="1:5" s="8" customFormat="1" ht="15.75" customHeight="1" x14ac:dyDescent="0.2">
      <c r="A37" s="203">
        <v>1</v>
      </c>
      <c r="B37" s="223"/>
      <c r="C37" s="223"/>
      <c r="D37" s="223"/>
      <c r="E37" s="223"/>
    </row>
    <row r="38" spans="1:5" s="8" customFormat="1" ht="15.75" customHeight="1" x14ac:dyDescent="0.2">
      <c r="A38" s="203">
        <v>2</v>
      </c>
      <c r="B38" s="223"/>
      <c r="C38" s="223"/>
      <c r="D38" s="223"/>
      <c r="E38" s="223"/>
    </row>
    <row r="39" spans="1:5" s="8" customFormat="1" ht="15.75" customHeight="1" x14ac:dyDescent="0.2">
      <c r="A39" s="203">
        <v>3</v>
      </c>
      <c r="B39" s="223"/>
      <c r="C39" s="223"/>
      <c r="D39" s="223"/>
      <c r="E39" s="223"/>
    </row>
    <row r="40" spans="1:5" s="8" customFormat="1" ht="15.75" customHeight="1" x14ac:dyDescent="0.2">
      <c r="A40" s="203">
        <v>4</v>
      </c>
      <c r="B40" s="223"/>
      <c r="C40" s="223"/>
      <c r="D40" s="223"/>
      <c r="E40" s="223"/>
    </row>
    <row r="41" spans="1:5" s="8" customFormat="1" ht="15.75" customHeight="1" x14ac:dyDescent="0.2">
      <c r="A41" s="203">
        <v>5</v>
      </c>
      <c r="B41" s="223"/>
      <c r="C41" s="223"/>
      <c r="D41" s="223"/>
      <c r="E41" s="223"/>
    </row>
    <row r="42" spans="1:5" s="8" customFormat="1" ht="15.75" customHeight="1" x14ac:dyDescent="0.2">
      <c r="A42" s="203">
        <v>6</v>
      </c>
      <c r="B42" s="223"/>
      <c r="C42" s="223"/>
      <c r="D42" s="223"/>
      <c r="E42" s="223"/>
    </row>
    <row r="43" spans="1:5" s="8" customFormat="1" ht="15.75" customHeight="1" x14ac:dyDescent="0.2">
      <c r="A43" s="203">
        <v>7</v>
      </c>
      <c r="B43" s="223"/>
      <c r="C43" s="223"/>
      <c r="D43" s="223"/>
      <c r="E43" s="223"/>
    </row>
    <row r="44" spans="1:5" s="8" customFormat="1" ht="15.75" customHeight="1" x14ac:dyDescent="0.2">
      <c r="A44" s="203">
        <v>8</v>
      </c>
      <c r="B44" s="223"/>
      <c r="C44" s="223"/>
      <c r="D44" s="223"/>
      <c r="E44" s="223"/>
    </row>
    <row r="45" spans="1:5" s="8" customFormat="1" ht="15.75" customHeight="1" x14ac:dyDescent="0.2">
      <c r="A45" s="203">
        <v>9</v>
      </c>
      <c r="B45" s="223"/>
      <c r="C45" s="223"/>
      <c r="D45" s="223"/>
      <c r="E45" s="223"/>
    </row>
    <row r="46" spans="1:5" s="8" customFormat="1" ht="15.75" customHeight="1" x14ac:dyDescent="0.2">
      <c r="A46" s="203">
        <v>10</v>
      </c>
      <c r="B46" s="223"/>
      <c r="C46" s="223"/>
      <c r="D46" s="223"/>
      <c r="E46" s="223"/>
    </row>
    <row r="47" spans="1:5" s="8" customFormat="1" ht="15.75" customHeight="1" x14ac:dyDescent="0.2">
      <c r="A47" s="203">
        <v>11</v>
      </c>
      <c r="B47" s="223"/>
      <c r="C47" s="223"/>
      <c r="D47" s="223"/>
      <c r="E47" s="223"/>
    </row>
    <row r="48" spans="1:5" s="8" customFormat="1" ht="15.75" customHeight="1" x14ac:dyDescent="0.2">
      <c r="A48" s="203">
        <v>12</v>
      </c>
      <c r="B48" s="223"/>
      <c r="C48" s="223"/>
      <c r="D48" s="223"/>
      <c r="E48" s="223"/>
    </row>
    <row r="49" spans="1:5" s="8" customFormat="1" ht="15.75" customHeight="1" x14ac:dyDescent="0.2">
      <c r="A49" s="203">
        <v>13</v>
      </c>
      <c r="B49" s="223"/>
      <c r="C49" s="223"/>
      <c r="D49" s="223"/>
      <c r="E49" s="223"/>
    </row>
    <row r="50" spans="1:5" s="8" customFormat="1" ht="15.75" customHeight="1" x14ac:dyDescent="0.2">
      <c r="A50" s="203">
        <v>14</v>
      </c>
      <c r="B50" s="223"/>
      <c r="C50" s="223"/>
      <c r="D50" s="223"/>
      <c r="E50" s="223"/>
    </row>
    <row r="51" spans="1:5" s="8" customFormat="1" ht="15.75" customHeight="1" x14ac:dyDescent="0.2">
      <c r="A51" s="203">
        <v>15</v>
      </c>
      <c r="B51" s="223"/>
      <c r="C51" s="223"/>
      <c r="D51" s="223"/>
      <c r="E51" s="223"/>
    </row>
    <row r="52" spans="1:5" s="8" customFormat="1" ht="15.75" customHeight="1" x14ac:dyDescent="0.2">
      <c r="A52" s="203">
        <v>16</v>
      </c>
      <c r="B52" s="223"/>
      <c r="C52" s="223"/>
      <c r="D52" s="223"/>
      <c r="E52" s="223"/>
    </row>
    <row r="53" spans="1:5" s="8" customFormat="1" ht="15.75" customHeight="1" x14ac:dyDescent="0.2">
      <c r="A53" s="203">
        <v>17</v>
      </c>
      <c r="B53" s="223"/>
      <c r="C53" s="223"/>
      <c r="D53" s="223"/>
      <c r="E53" s="223"/>
    </row>
    <row r="54" spans="1:5" s="8" customFormat="1" ht="15.75" customHeight="1" x14ac:dyDescent="0.2">
      <c r="A54" s="203">
        <v>18</v>
      </c>
      <c r="B54" s="223"/>
      <c r="C54" s="223"/>
      <c r="D54" s="223"/>
      <c r="E54" s="223"/>
    </row>
    <row r="55" spans="1:5" s="8" customFormat="1" ht="15.75" customHeight="1" x14ac:dyDescent="0.2">
      <c r="A55" s="203">
        <v>19</v>
      </c>
      <c r="B55" s="223"/>
      <c r="C55" s="223"/>
      <c r="D55" s="223"/>
      <c r="E55" s="223"/>
    </row>
    <row r="56" spans="1:5" s="8" customFormat="1" ht="15.75" customHeight="1" x14ac:dyDescent="0.2">
      <c r="A56" s="203">
        <v>20</v>
      </c>
      <c r="B56" s="223"/>
      <c r="C56" s="223"/>
      <c r="D56" s="223"/>
      <c r="E56" s="223"/>
    </row>
    <row r="57" spans="1:5" x14ac:dyDescent="0.2">
      <c r="B57" s="224"/>
      <c r="C57" s="224"/>
      <c r="D57" s="224"/>
      <c r="E57" s="224"/>
    </row>
    <row r="58" spans="1:5" x14ac:dyDescent="0.2">
      <c r="B58" s="224"/>
      <c r="C58" s="224"/>
      <c r="D58" s="224"/>
      <c r="E58" s="224"/>
    </row>
    <row r="59" spans="1:5" x14ac:dyDescent="0.2">
      <c r="B59" s="224"/>
      <c r="C59" s="224"/>
      <c r="D59" s="224"/>
      <c r="E59" s="224"/>
    </row>
    <row r="60" spans="1:5" x14ac:dyDescent="0.2">
      <c r="B60" s="224"/>
      <c r="C60" s="224"/>
      <c r="D60" s="224"/>
      <c r="E60" s="224"/>
    </row>
    <row r="61" spans="1:5" x14ac:dyDescent="0.2">
      <c r="B61" s="224"/>
      <c r="C61" s="224"/>
      <c r="D61" s="224"/>
      <c r="E61" s="224"/>
    </row>
  </sheetData>
  <sheetProtection algorithmName="SHA-512" hashValue="iqMgfoCmeT8dasEJjtuNHk1gHbMFktgeg9QYV06f4azvbBpN1FNeCYblRHEQ9vlATiNawF6mlYLtqX0xr53gbg==" saltValue="vCxcMIV8ykjfXC6+G3/VVQ==" spinCount="100000" sheet="1" objects="1" scenarios="1" formatCells="0" formatColumns="0" formatRows="0" insertRows="0" deleteRows="0" sort="0"/>
  <mergeCells count="26">
    <mergeCell ref="B58:E58"/>
    <mergeCell ref="B59:E59"/>
    <mergeCell ref="B60:E60"/>
    <mergeCell ref="B61:E61"/>
    <mergeCell ref="B47:E47"/>
    <mergeCell ref="B48:E48"/>
    <mergeCell ref="B49:E49"/>
    <mergeCell ref="B57:E57"/>
    <mergeCell ref="B50:E50"/>
    <mergeCell ref="B51:E51"/>
    <mergeCell ref="B52:E52"/>
    <mergeCell ref="B53:E53"/>
    <mergeCell ref="B54:E54"/>
    <mergeCell ref="B55:E55"/>
    <mergeCell ref="B56:E56"/>
    <mergeCell ref="B46:E46"/>
    <mergeCell ref="C8:D8"/>
    <mergeCell ref="B37:E37"/>
    <mergeCell ref="B38:E38"/>
    <mergeCell ref="B39:E39"/>
    <mergeCell ref="B40:E40"/>
    <mergeCell ref="B41:E41"/>
    <mergeCell ref="B42:E42"/>
    <mergeCell ref="B43:E43"/>
    <mergeCell ref="B44:E44"/>
    <mergeCell ref="B45:E45"/>
  </mergeCells>
  <pageMargins left="0.75" right="0.75" top="1" bottom="1" header="0.5" footer="0.5"/>
  <pageSetup scale="74" orientation="portrait" r:id="rId1"/>
  <headerFooter alignWithMargins="0">
    <oddFooter>&amp;L&amp;A&amp;C&amp;F&amp;R3 of 13</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4"/>
  <sheetViews>
    <sheetView topLeftCell="A4" zoomScaleNormal="100" workbookViewId="0">
      <selection activeCell="R17" sqref="R17"/>
    </sheetView>
  </sheetViews>
  <sheetFormatPr defaultRowHeight="12.75" x14ac:dyDescent="0.2"/>
  <cols>
    <col min="1" max="1" width="4.42578125" bestFit="1" customWidth="1"/>
    <col min="2" max="2" width="41.5703125" customWidth="1"/>
    <col min="3" max="4" width="22.5703125" customWidth="1"/>
    <col min="5" max="5" width="27.140625" customWidth="1"/>
  </cols>
  <sheetData>
    <row r="1" spans="1:5" ht="18" x14ac:dyDescent="0.25">
      <c r="B1" s="1" t="s">
        <v>197</v>
      </c>
    </row>
    <row r="2" spans="1:5" ht="18" x14ac:dyDescent="0.25">
      <c r="B2" s="1"/>
    </row>
    <row r="3" spans="1:5" ht="15.75" x14ac:dyDescent="0.25">
      <c r="B3" s="25" t="s">
        <v>159</v>
      </c>
    </row>
    <row r="4" spans="1:5" ht="15.75" x14ac:dyDescent="0.25">
      <c r="B4" s="25" t="s">
        <v>158</v>
      </c>
    </row>
    <row r="5" spans="1:5" ht="18.75" thickBot="1" x14ac:dyDescent="0.3">
      <c r="B5" s="1"/>
    </row>
    <row r="6" spans="1:5" s="8" customFormat="1" ht="15.75" customHeight="1" x14ac:dyDescent="0.25">
      <c r="B6" s="14"/>
      <c r="C6" s="221" t="s">
        <v>0</v>
      </c>
      <c r="D6" s="221"/>
      <c r="E6" s="15" t="s">
        <v>1</v>
      </c>
    </row>
    <row r="7" spans="1:5" s="8" customFormat="1" ht="15.75" customHeight="1" thickBot="1" x14ac:dyDescent="0.3">
      <c r="B7" s="16" t="s">
        <v>23</v>
      </c>
      <c r="C7" s="30" t="s">
        <v>6</v>
      </c>
      <c r="D7" s="30" t="s">
        <v>7</v>
      </c>
      <c r="E7" s="18" t="s">
        <v>19</v>
      </c>
    </row>
    <row r="8" spans="1:5" s="8" customFormat="1" ht="15.75" customHeight="1" x14ac:dyDescent="0.2">
      <c r="B8" s="73" t="s">
        <v>157</v>
      </c>
      <c r="C8" s="74">
        <v>65</v>
      </c>
      <c r="D8" s="71">
        <v>200</v>
      </c>
      <c r="E8" s="72">
        <f>C8*D8</f>
        <v>13000</v>
      </c>
    </row>
    <row r="9" spans="1:5" s="8" customFormat="1" ht="15.75" customHeight="1" x14ac:dyDescent="0.2">
      <c r="B9" s="73" t="s">
        <v>64</v>
      </c>
      <c r="C9" s="74">
        <v>100</v>
      </c>
      <c r="D9" s="71">
        <v>75</v>
      </c>
      <c r="E9" s="72">
        <f>C9*D9</f>
        <v>7500</v>
      </c>
    </row>
    <row r="10" spans="1:5" s="8" customFormat="1" ht="15.75" customHeight="1" x14ac:dyDescent="0.2">
      <c r="A10" s="8">
        <v>1</v>
      </c>
      <c r="B10" s="89" t="s">
        <v>234</v>
      </c>
      <c r="C10" s="140"/>
      <c r="D10" s="190"/>
      <c r="E10" s="82">
        <f>ROUND(C10*D10,0)</f>
        <v>0</v>
      </c>
    </row>
    <row r="11" spans="1:5" s="8" customFormat="1" ht="15.75" customHeight="1" x14ac:dyDescent="0.2">
      <c r="A11" s="8">
        <v>2</v>
      </c>
      <c r="B11" s="19"/>
      <c r="C11" s="115"/>
      <c r="D11" s="191"/>
      <c r="E11" s="82">
        <f t="shared" ref="E11:E24" si="0">ROUND(C11*D11,0)</f>
        <v>0</v>
      </c>
    </row>
    <row r="12" spans="1:5" s="8" customFormat="1" ht="15.75" customHeight="1" x14ac:dyDescent="0.2">
      <c r="A12" s="8">
        <v>3</v>
      </c>
      <c r="B12" s="22"/>
      <c r="C12" s="115"/>
      <c r="D12" s="191"/>
      <c r="E12" s="82">
        <f t="shared" si="0"/>
        <v>0</v>
      </c>
    </row>
    <row r="13" spans="1:5" s="8" customFormat="1" ht="15.75" customHeight="1" x14ac:dyDescent="0.2">
      <c r="A13" s="8">
        <v>4</v>
      </c>
      <c r="B13" s="22"/>
      <c r="C13" s="115"/>
      <c r="D13" s="191"/>
      <c r="E13" s="82">
        <f t="shared" si="0"/>
        <v>0</v>
      </c>
    </row>
    <row r="14" spans="1:5" s="8" customFormat="1" ht="15.75" customHeight="1" x14ac:dyDescent="0.2">
      <c r="A14" s="8">
        <v>5</v>
      </c>
      <c r="B14" s="22"/>
      <c r="C14" s="115"/>
      <c r="D14" s="191"/>
      <c r="E14" s="82">
        <f t="shared" si="0"/>
        <v>0</v>
      </c>
    </row>
    <row r="15" spans="1:5" s="8" customFormat="1" ht="15.75" customHeight="1" x14ac:dyDescent="0.2">
      <c r="A15" s="8">
        <v>6</v>
      </c>
      <c r="B15" s="22"/>
      <c r="C15" s="115"/>
      <c r="D15" s="191"/>
      <c r="E15" s="82">
        <f t="shared" si="0"/>
        <v>0</v>
      </c>
    </row>
    <row r="16" spans="1:5" s="8" customFormat="1" ht="15.75" customHeight="1" x14ac:dyDescent="0.2">
      <c r="A16" s="8">
        <v>7</v>
      </c>
      <c r="B16" s="22"/>
      <c r="C16" s="115"/>
      <c r="D16" s="191"/>
      <c r="E16" s="82">
        <f t="shared" si="0"/>
        <v>0</v>
      </c>
    </row>
    <row r="17" spans="1:5" s="8" customFormat="1" ht="15.75" customHeight="1" x14ac:dyDescent="0.2">
      <c r="A17" s="8">
        <v>8</v>
      </c>
      <c r="B17" s="22"/>
      <c r="C17" s="115"/>
      <c r="D17" s="191"/>
      <c r="E17" s="82">
        <f t="shared" si="0"/>
        <v>0</v>
      </c>
    </row>
    <row r="18" spans="1:5" s="8" customFormat="1" ht="15.75" customHeight="1" x14ac:dyDescent="0.2">
      <c r="A18" s="8">
        <v>9</v>
      </c>
      <c r="B18" s="22"/>
      <c r="C18" s="115"/>
      <c r="D18" s="191"/>
      <c r="E18" s="82">
        <f t="shared" si="0"/>
        <v>0</v>
      </c>
    </row>
    <row r="19" spans="1:5" s="8" customFormat="1" ht="15.75" customHeight="1" x14ac:dyDescent="0.2">
      <c r="A19" s="8">
        <v>10</v>
      </c>
      <c r="B19" s="22"/>
      <c r="C19" s="115"/>
      <c r="D19" s="191"/>
      <c r="E19" s="82">
        <f t="shared" si="0"/>
        <v>0</v>
      </c>
    </row>
    <row r="20" spans="1:5" s="8" customFormat="1" ht="15.75" customHeight="1" x14ac:dyDescent="0.2">
      <c r="A20" s="8">
        <v>11</v>
      </c>
      <c r="B20" s="22"/>
      <c r="C20" s="115"/>
      <c r="D20" s="191"/>
      <c r="E20" s="82">
        <f t="shared" si="0"/>
        <v>0</v>
      </c>
    </row>
    <row r="21" spans="1:5" s="8" customFormat="1" ht="15.75" customHeight="1" x14ac:dyDescent="0.2">
      <c r="A21" s="8">
        <v>12</v>
      </c>
      <c r="B21" s="22"/>
      <c r="C21" s="115"/>
      <c r="D21" s="191"/>
      <c r="E21" s="82">
        <f t="shared" si="0"/>
        <v>0</v>
      </c>
    </row>
    <row r="22" spans="1:5" s="8" customFormat="1" ht="15.75" customHeight="1" x14ac:dyDescent="0.2">
      <c r="A22" s="8">
        <v>13</v>
      </c>
      <c r="B22" s="22"/>
      <c r="C22" s="115"/>
      <c r="D22" s="191"/>
      <c r="E22" s="82">
        <f t="shared" si="0"/>
        <v>0</v>
      </c>
    </row>
    <row r="23" spans="1:5" s="8" customFormat="1" ht="15.75" customHeight="1" x14ac:dyDescent="0.2">
      <c r="A23" s="8">
        <v>14</v>
      </c>
      <c r="B23" s="22"/>
      <c r="C23" s="115"/>
      <c r="D23" s="191"/>
      <c r="E23" s="82">
        <f t="shared" si="0"/>
        <v>0</v>
      </c>
    </row>
    <row r="24" spans="1:5" s="8" customFormat="1" ht="15.75" customHeight="1" x14ac:dyDescent="0.2">
      <c r="A24" s="8">
        <v>15</v>
      </c>
      <c r="B24" s="22"/>
      <c r="C24" s="115"/>
      <c r="D24" s="191"/>
      <c r="E24" s="82">
        <f t="shared" si="0"/>
        <v>0</v>
      </c>
    </row>
    <row r="25" spans="1:5" s="8" customFormat="1" ht="15.75" customHeight="1" x14ac:dyDescent="0.25">
      <c r="B25" s="134" t="s">
        <v>125</v>
      </c>
      <c r="C25" s="135"/>
      <c r="D25" s="135"/>
      <c r="E25" s="136"/>
    </row>
    <row r="26" spans="1:5" s="8" customFormat="1" ht="15.75" customHeight="1" x14ac:dyDescent="0.2">
      <c r="B26" s="66" t="s">
        <v>94</v>
      </c>
      <c r="C26" s="68">
        <v>3000</v>
      </c>
      <c r="D26" s="70">
        <v>3</v>
      </c>
      <c r="E26" s="72">
        <f>C26*D26</f>
        <v>9000</v>
      </c>
    </row>
    <row r="27" spans="1:5" s="8" customFormat="1" ht="15.75" customHeight="1" x14ac:dyDescent="0.2">
      <c r="A27" s="8">
        <v>16</v>
      </c>
      <c r="B27" s="22"/>
      <c r="C27" s="115"/>
      <c r="D27" s="191"/>
      <c r="E27" s="82">
        <f>ROUND(C27*D27,0)</f>
        <v>0</v>
      </c>
    </row>
    <row r="28" spans="1:5" s="8" customFormat="1" ht="15.75" customHeight="1" x14ac:dyDescent="0.2">
      <c r="A28" s="8">
        <v>17</v>
      </c>
      <c r="B28" s="22"/>
      <c r="C28" s="115"/>
      <c r="D28" s="191"/>
      <c r="E28" s="82">
        <f>ROUND(C28*D28,0)</f>
        <v>0</v>
      </c>
    </row>
    <row r="29" spans="1:5" s="8" customFormat="1" ht="15.75" customHeight="1" x14ac:dyDescent="0.2">
      <c r="A29" s="8">
        <v>18</v>
      </c>
      <c r="B29" s="22"/>
      <c r="C29" s="115"/>
      <c r="D29" s="191"/>
      <c r="E29" s="82">
        <f>ROUND(C29*D29,0)</f>
        <v>0</v>
      </c>
    </row>
    <row r="30" spans="1:5" s="8" customFormat="1" ht="15.75" customHeight="1" x14ac:dyDescent="0.2">
      <c r="A30" s="8">
        <v>19</v>
      </c>
      <c r="B30" s="22"/>
      <c r="C30" s="115"/>
      <c r="D30" s="191"/>
      <c r="E30" s="82">
        <f>ROUND(C30*D30,0)</f>
        <v>0</v>
      </c>
    </row>
    <row r="31" spans="1:5" s="8" customFormat="1" ht="15.75" customHeight="1" x14ac:dyDescent="0.2">
      <c r="A31" s="8">
        <v>20</v>
      </c>
      <c r="B31" s="22"/>
      <c r="C31" s="115"/>
      <c r="D31" s="191"/>
      <c r="E31" s="82">
        <f>ROUND(C31*D31,0)</f>
        <v>0</v>
      </c>
    </row>
    <row r="32" spans="1:5" s="8" customFormat="1" ht="15.75" customHeight="1" x14ac:dyDescent="0.25">
      <c r="D32" s="13" t="s">
        <v>1</v>
      </c>
      <c r="E32" s="40">
        <f>SUM(E10:E31)-E26</f>
        <v>0</v>
      </c>
    </row>
    <row r="33" spans="1:5" s="8" customFormat="1" ht="15.75" customHeight="1" x14ac:dyDescent="0.2">
      <c r="E33" s="34"/>
    </row>
    <row r="34" spans="1:5" s="8" customFormat="1" ht="15.75" customHeight="1" x14ac:dyDescent="0.25">
      <c r="B34" s="25" t="s">
        <v>95</v>
      </c>
    </row>
    <row r="35" spans="1:5" s="8" customFormat="1" ht="56.25" customHeight="1" x14ac:dyDescent="0.2">
      <c r="A35" s="203">
        <v>1</v>
      </c>
      <c r="B35" s="225" t="s">
        <v>235</v>
      </c>
      <c r="C35" s="225"/>
      <c r="D35" s="225"/>
      <c r="E35" s="225"/>
    </row>
    <row r="36" spans="1:5" s="8" customFormat="1" ht="15.75" customHeight="1" x14ac:dyDescent="0.2">
      <c r="A36" s="203">
        <v>2</v>
      </c>
      <c r="B36" s="223"/>
      <c r="C36" s="223"/>
      <c r="D36" s="223"/>
      <c r="E36" s="223"/>
    </row>
    <row r="37" spans="1:5" s="8" customFormat="1" ht="15.75" customHeight="1" x14ac:dyDescent="0.2">
      <c r="A37" s="203">
        <v>3</v>
      </c>
      <c r="B37" s="223"/>
      <c r="C37" s="223"/>
      <c r="D37" s="223"/>
      <c r="E37" s="223"/>
    </row>
    <row r="38" spans="1:5" s="8" customFormat="1" ht="15.75" customHeight="1" x14ac:dyDescent="0.2">
      <c r="A38" s="203">
        <v>4</v>
      </c>
      <c r="B38" s="223"/>
      <c r="C38" s="223"/>
      <c r="D38" s="223"/>
      <c r="E38" s="223"/>
    </row>
    <row r="39" spans="1:5" s="8" customFormat="1" ht="15.75" customHeight="1" x14ac:dyDescent="0.2">
      <c r="A39" s="203">
        <v>5</v>
      </c>
      <c r="B39" s="223"/>
      <c r="C39" s="223"/>
      <c r="D39" s="223"/>
      <c r="E39" s="223"/>
    </row>
    <row r="40" spans="1:5" s="8" customFormat="1" ht="15.75" customHeight="1" x14ac:dyDescent="0.2">
      <c r="A40" s="203">
        <v>6</v>
      </c>
      <c r="B40" s="223"/>
      <c r="C40" s="223"/>
      <c r="D40" s="223"/>
      <c r="E40" s="223"/>
    </row>
    <row r="41" spans="1:5" s="8" customFormat="1" ht="15.75" customHeight="1" x14ac:dyDescent="0.2">
      <c r="A41" s="203">
        <v>7</v>
      </c>
      <c r="B41" s="223"/>
      <c r="C41" s="223"/>
      <c r="D41" s="223"/>
      <c r="E41" s="223"/>
    </row>
    <row r="42" spans="1:5" s="8" customFormat="1" ht="15.75" customHeight="1" x14ac:dyDescent="0.2">
      <c r="A42" s="203">
        <v>8</v>
      </c>
      <c r="B42" s="223"/>
      <c r="C42" s="223"/>
      <c r="D42" s="223"/>
      <c r="E42" s="223"/>
    </row>
    <row r="43" spans="1:5" s="8" customFormat="1" ht="15.75" customHeight="1" x14ac:dyDescent="0.2">
      <c r="A43" s="203">
        <v>9</v>
      </c>
      <c r="B43" s="223"/>
      <c r="C43" s="223"/>
      <c r="D43" s="223"/>
      <c r="E43" s="223"/>
    </row>
    <row r="44" spans="1:5" s="8" customFormat="1" ht="15.75" customHeight="1" x14ac:dyDescent="0.2">
      <c r="A44" s="203">
        <v>10</v>
      </c>
      <c r="B44" s="223"/>
      <c r="C44" s="223"/>
      <c r="D44" s="223"/>
      <c r="E44" s="223"/>
    </row>
    <row r="45" spans="1:5" s="8" customFormat="1" ht="15.75" customHeight="1" x14ac:dyDescent="0.2">
      <c r="A45" s="203">
        <v>11</v>
      </c>
      <c r="B45" s="223"/>
      <c r="C45" s="223"/>
      <c r="D45" s="223"/>
      <c r="E45" s="223"/>
    </row>
    <row r="46" spans="1:5" s="8" customFormat="1" ht="15.75" customHeight="1" x14ac:dyDescent="0.2">
      <c r="A46" s="203">
        <v>12</v>
      </c>
      <c r="B46" s="223"/>
      <c r="C46" s="223"/>
      <c r="D46" s="223"/>
      <c r="E46" s="223"/>
    </row>
    <row r="47" spans="1:5" s="8" customFormat="1" ht="15.75" customHeight="1" x14ac:dyDescent="0.2">
      <c r="A47" s="203">
        <v>13</v>
      </c>
      <c r="B47" s="223"/>
      <c r="C47" s="223"/>
      <c r="D47" s="223"/>
      <c r="E47" s="223"/>
    </row>
    <row r="48" spans="1:5" s="8" customFormat="1" ht="15.75" customHeight="1" x14ac:dyDescent="0.2">
      <c r="A48" s="203">
        <v>14</v>
      </c>
      <c r="B48" s="223"/>
      <c r="C48" s="223"/>
      <c r="D48" s="223"/>
      <c r="E48" s="223"/>
    </row>
    <row r="49" spans="1:5" s="8" customFormat="1" ht="15.75" customHeight="1" x14ac:dyDescent="0.2">
      <c r="A49" s="203">
        <v>15</v>
      </c>
      <c r="B49" s="223"/>
      <c r="C49" s="223"/>
      <c r="D49" s="223"/>
      <c r="E49" s="223"/>
    </row>
    <row r="50" spans="1:5" ht="15" x14ac:dyDescent="0.2">
      <c r="A50" s="203">
        <v>16</v>
      </c>
      <c r="B50" s="224"/>
      <c r="C50" s="224"/>
      <c r="D50" s="224"/>
      <c r="E50" s="224"/>
    </row>
    <row r="51" spans="1:5" ht="15" x14ac:dyDescent="0.2">
      <c r="A51" s="203">
        <v>17</v>
      </c>
      <c r="B51" s="224"/>
      <c r="C51" s="224"/>
      <c r="D51" s="224"/>
      <c r="E51" s="224"/>
    </row>
    <row r="52" spans="1:5" ht="15" x14ac:dyDescent="0.2">
      <c r="A52" s="203">
        <v>18</v>
      </c>
      <c r="B52" s="224"/>
      <c r="C52" s="224"/>
      <c r="D52" s="224"/>
      <c r="E52" s="224"/>
    </row>
    <row r="53" spans="1:5" ht="15" x14ac:dyDescent="0.2">
      <c r="A53" s="203">
        <v>19</v>
      </c>
      <c r="B53" s="224"/>
      <c r="C53" s="224"/>
      <c r="D53" s="224"/>
      <c r="E53" s="224"/>
    </row>
    <row r="54" spans="1:5" ht="15" x14ac:dyDescent="0.2">
      <c r="A54" s="203">
        <v>20</v>
      </c>
      <c r="B54" s="224"/>
      <c r="C54" s="224"/>
      <c r="D54" s="224"/>
      <c r="E54" s="224"/>
    </row>
  </sheetData>
  <sheetProtection algorithmName="SHA-512" hashValue="VpeujXMboHNTa3RS1r/e5QX5quEbGyqZopgzCAZPvy0GjzWv2AnGU+dirBdFCHL0MnDzLh2qtagCKKmffHpuVQ==" saltValue="cGugjo1Kpi5h+axjAo4K+Q==" spinCount="100000" sheet="1" objects="1" scenarios="1" formatCells="0" formatColumns="0" formatRows="0" insertRows="0" deleteRows="0" sort="0"/>
  <mergeCells count="21">
    <mergeCell ref="B52:E52"/>
    <mergeCell ref="B53:E53"/>
    <mergeCell ref="B54:E54"/>
    <mergeCell ref="B46:E46"/>
    <mergeCell ref="B47:E47"/>
    <mergeCell ref="B48:E48"/>
    <mergeCell ref="B49:E49"/>
    <mergeCell ref="B50:E50"/>
    <mergeCell ref="B51:E51"/>
    <mergeCell ref="B45:E45"/>
    <mergeCell ref="C6:D6"/>
    <mergeCell ref="B35:E35"/>
    <mergeCell ref="B36:E36"/>
    <mergeCell ref="B37:E37"/>
    <mergeCell ref="B38:E38"/>
    <mergeCell ref="B39:E39"/>
    <mergeCell ref="B40:E40"/>
    <mergeCell ref="B41:E41"/>
    <mergeCell ref="B42:E42"/>
    <mergeCell ref="B43:E43"/>
    <mergeCell ref="B44:E44"/>
  </mergeCells>
  <pageMargins left="0.75" right="0.75" top="1" bottom="1" header="0.5" footer="0.5"/>
  <pageSetup scale="74" orientation="portrait" r:id="rId1"/>
  <headerFooter alignWithMargins="0">
    <oddFooter>&amp;L&amp;A&amp;C&amp;F&amp;R4 of 13</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35"/>
  <sheetViews>
    <sheetView topLeftCell="A60" zoomScaleNormal="100" workbookViewId="0">
      <selection activeCell="A65" sqref="A65:A94"/>
    </sheetView>
  </sheetViews>
  <sheetFormatPr defaultRowHeight="12.75" x14ac:dyDescent="0.2"/>
  <cols>
    <col min="1" max="1" width="4" bestFit="1" customWidth="1"/>
    <col min="2" max="2" width="37.85546875" customWidth="1"/>
    <col min="3" max="3" width="22" customWidth="1"/>
    <col min="4" max="4" width="16.140625" customWidth="1"/>
    <col min="5" max="5" width="13.140625" customWidth="1"/>
    <col min="6" max="6" width="16.5703125" bestFit="1" customWidth="1"/>
    <col min="7" max="7" width="13.85546875" customWidth="1"/>
    <col min="8" max="8" width="21.140625" customWidth="1"/>
    <col min="9" max="9" width="9.140625" hidden="1" customWidth="1"/>
  </cols>
  <sheetData>
    <row r="1" spans="1:8" ht="18" x14ac:dyDescent="0.25">
      <c r="B1" s="1" t="s">
        <v>242</v>
      </c>
      <c r="C1" s="1"/>
    </row>
    <row r="2" spans="1:8" ht="18" x14ac:dyDescent="0.25">
      <c r="B2" s="1"/>
      <c r="C2" s="1"/>
    </row>
    <row r="3" spans="1:8" ht="15.75" x14ac:dyDescent="0.25">
      <c r="B3" s="25" t="s">
        <v>62</v>
      </c>
      <c r="C3" s="6"/>
    </row>
    <row r="4" spans="1:8" ht="15.75" x14ac:dyDescent="0.25">
      <c r="B4" s="25" t="s">
        <v>150</v>
      </c>
      <c r="C4" s="6"/>
    </row>
    <row r="5" spans="1:8" ht="15.75" x14ac:dyDescent="0.25">
      <c r="B5" s="25" t="s">
        <v>200</v>
      </c>
      <c r="C5" s="6"/>
    </row>
    <row r="6" spans="1:8" ht="15.75" x14ac:dyDescent="0.25">
      <c r="B6" s="25" t="s">
        <v>201</v>
      </c>
      <c r="C6" s="6"/>
    </row>
    <row r="7" spans="1:8" ht="15.75" x14ac:dyDescent="0.25">
      <c r="B7" s="25" t="s">
        <v>84</v>
      </c>
      <c r="C7" s="6"/>
    </row>
    <row r="8" spans="1:8" ht="15.75" x14ac:dyDescent="0.25">
      <c r="B8" s="25" t="s">
        <v>202</v>
      </c>
      <c r="C8" s="6"/>
    </row>
    <row r="9" spans="1:8" ht="15.75" x14ac:dyDescent="0.25">
      <c r="B9" s="25" t="s">
        <v>136</v>
      </c>
      <c r="C9" s="6"/>
    </row>
    <row r="10" spans="1:8" ht="15.75" x14ac:dyDescent="0.25">
      <c r="B10" s="25" t="s">
        <v>137</v>
      </c>
      <c r="C10" s="6"/>
    </row>
    <row r="11" spans="1:8" ht="15.75" x14ac:dyDescent="0.25">
      <c r="B11" s="25" t="s">
        <v>124</v>
      </c>
      <c r="C11" s="6"/>
    </row>
    <row r="12" spans="1:8" ht="16.5" thickBot="1" x14ac:dyDescent="0.3">
      <c r="B12" s="25"/>
      <c r="C12" s="6"/>
    </row>
    <row r="13" spans="1:8" ht="15.75" x14ac:dyDescent="0.25">
      <c r="A13" s="8"/>
      <c r="B13" s="28"/>
      <c r="C13" s="138" t="s">
        <v>139</v>
      </c>
      <c r="D13" s="222" t="s">
        <v>0</v>
      </c>
      <c r="E13" s="226"/>
      <c r="F13" s="226"/>
      <c r="G13" s="227"/>
      <c r="H13" s="15" t="s">
        <v>1</v>
      </c>
    </row>
    <row r="14" spans="1:8" ht="16.5" thickBot="1" x14ac:dyDescent="0.3">
      <c r="A14" s="8"/>
      <c r="B14" s="29" t="s">
        <v>44</v>
      </c>
      <c r="C14" s="139" t="s">
        <v>138</v>
      </c>
      <c r="D14" s="17" t="s">
        <v>2</v>
      </c>
      <c r="E14" s="17" t="s">
        <v>3</v>
      </c>
      <c r="F14" s="17" t="s">
        <v>17</v>
      </c>
      <c r="G14" s="17" t="s">
        <v>13</v>
      </c>
      <c r="H14" s="18" t="s">
        <v>19</v>
      </c>
    </row>
    <row r="15" spans="1:8" ht="15" x14ac:dyDescent="0.2">
      <c r="A15" s="8"/>
      <c r="B15" s="66" t="s">
        <v>135</v>
      </c>
      <c r="C15" s="67" t="s">
        <v>140</v>
      </c>
      <c r="D15" s="68">
        <v>40000</v>
      </c>
      <c r="E15" s="69">
        <v>0.5</v>
      </c>
      <c r="F15" s="70">
        <f t="shared" ref="F15:F16" si="0">40*E15</f>
        <v>20</v>
      </c>
      <c r="G15" s="71">
        <v>12</v>
      </c>
      <c r="H15" s="72">
        <f>D15/12*E15*G15</f>
        <v>20000</v>
      </c>
    </row>
    <row r="16" spans="1:8" ht="15" x14ac:dyDescent="0.2">
      <c r="A16" s="8"/>
      <c r="B16" s="66" t="s">
        <v>176</v>
      </c>
      <c r="C16" s="67" t="s">
        <v>141</v>
      </c>
      <c r="D16" s="68">
        <v>40000</v>
      </c>
      <c r="E16" s="69">
        <v>0.5</v>
      </c>
      <c r="F16" s="70">
        <f t="shared" si="0"/>
        <v>20</v>
      </c>
      <c r="G16" s="71">
        <v>12</v>
      </c>
      <c r="H16" s="72">
        <f>D16/12*E16*G16</f>
        <v>20000</v>
      </c>
    </row>
    <row r="17" spans="1:11" ht="15" x14ac:dyDescent="0.2">
      <c r="A17" s="8">
        <v>1</v>
      </c>
      <c r="B17" s="22"/>
      <c r="C17" s="9" t="s">
        <v>24</v>
      </c>
      <c r="D17" s="23"/>
      <c r="E17" s="116"/>
      <c r="F17" s="90">
        <f>40*E17</f>
        <v>0</v>
      </c>
      <c r="G17" s="21"/>
      <c r="H17" s="82">
        <f>ROUND(D17/12*E17*G17,0)</f>
        <v>0</v>
      </c>
    </row>
    <row r="18" spans="1:11" ht="15" x14ac:dyDescent="0.2">
      <c r="A18" s="8">
        <v>2</v>
      </c>
      <c r="B18" s="22"/>
      <c r="C18" s="9" t="s">
        <v>24</v>
      </c>
      <c r="D18" s="23"/>
      <c r="E18" s="116"/>
      <c r="F18" s="90">
        <f t="shared" ref="F18:F27" si="1">40*E18</f>
        <v>0</v>
      </c>
      <c r="G18" s="21"/>
      <c r="H18" s="82">
        <f>ROUND(D18/12*E18*G18,0)</f>
        <v>0</v>
      </c>
    </row>
    <row r="19" spans="1:11" ht="15" x14ac:dyDescent="0.2">
      <c r="A19" s="8">
        <v>3</v>
      </c>
      <c r="B19" s="22"/>
      <c r="C19" s="9" t="s">
        <v>24</v>
      </c>
      <c r="D19" s="23"/>
      <c r="E19" s="116"/>
      <c r="F19" s="90">
        <f t="shared" si="1"/>
        <v>0</v>
      </c>
      <c r="G19" s="21"/>
      <c r="H19" s="82">
        <f t="shared" ref="H19:H27" si="2">ROUND(D19/12*E19*G19,0)</f>
        <v>0</v>
      </c>
    </row>
    <row r="20" spans="1:11" ht="15" x14ac:dyDescent="0.2">
      <c r="A20" s="8">
        <v>4</v>
      </c>
      <c r="B20" s="22"/>
      <c r="C20" s="9" t="s">
        <v>24</v>
      </c>
      <c r="D20" s="23"/>
      <c r="E20" s="116"/>
      <c r="F20" s="90">
        <f t="shared" si="1"/>
        <v>0</v>
      </c>
      <c r="G20" s="21"/>
      <c r="H20" s="82">
        <f t="shared" si="2"/>
        <v>0</v>
      </c>
    </row>
    <row r="21" spans="1:11" ht="15" x14ac:dyDescent="0.2">
      <c r="A21" s="8">
        <v>5</v>
      </c>
      <c r="B21" s="22"/>
      <c r="C21" s="9" t="s">
        <v>24</v>
      </c>
      <c r="D21" s="23"/>
      <c r="E21" s="116"/>
      <c r="F21" s="90">
        <f t="shared" si="1"/>
        <v>0</v>
      </c>
      <c r="G21" s="21"/>
      <c r="H21" s="82">
        <f t="shared" si="2"/>
        <v>0</v>
      </c>
    </row>
    <row r="22" spans="1:11" ht="15" x14ac:dyDescent="0.2">
      <c r="A22" s="8">
        <v>6</v>
      </c>
      <c r="B22" s="22"/>
      <c r="C22" s="9" t="s">
        <v>24</v>
      </c>
      <c r="D22" s="23"/>
      <c r="E22" s="116"/>
      <c r="F22" s="90">
        <f t="shared" si="1"/>
        <v>0</v>
      </c>
      <c r="G22" s="21"/>
      <c r="H22" s="82">
        <f t="shared" si="2"/>
        <v>0</v>
      </c>
    </row>
    <row r="23" spans="1:11" ht="15" x14ac:dyDescent="0.2">
      <c r="A23" s="8">
        <v>7</v>
      </c>
      <c r="B23" s="22"/>
      <c r="C23" s="9" t="s">
        <v>24</v>
      </c>
      <c r="D23" s="23"/>
      <c r="E23" s="116"/>
      <c r="F23" s="90">
        <f t="shared" si="1"/>
        <v>0</v>
      </c>
      <c r="G23" s="21"/>
      <c r="H23" s="82">
        <f t="shared" si="2"/>
        <v>0</v>
      </c>
    </row>
    <row r="24" spans="1:11" ht="15" x14ac:dyDescent="0.2">
      <c r="A24" s="8">
        <v>8</v>
      </c>
      <c r="B24" s="22"/>
      <c r="C24" s="9" t="s">
        <v>24</v>
      </c>
      <c r="D24" s="23"/>
      <c r="E24" s="116"/>
      <c r="F24" s="90">
        <f t="shared" si="1"/>
        <v>0</v>
      </c>
      <c r="G24" s="21"/>
      <c r="H24" s="82">
        <f t="shared" si="2"/>
        <v>0</v>
      </c>
    </row>
    <row r="25" spans="1:11" ht="15" x14ac:dyDescent="0.2">
      <c r="A25" s="8">
        <v>9</v>
      </c>
      <c r="B25" s="22"/>
      <c r="C25" s="9" t="s">
        <v>24</v>
      </c>
      <c r="D25" s="23"/>
      <c r="E25" s="116"/>
      <c r="F25" s="90">
        <f t="shared" si="1"/>
        <v>0</v>
      </c>
      <c r="G25" s="21"/>
      <c r="H25" s="82">
        <f t="shared" si="2"/>
        <v>0</v>
      </c>
    </row>
    <row r="26" spans="1:11" ht="15" x14ac:dyDescent="0.2">
      <c r="A26" s="8">
        <v>10</v>
      </c>
      <c r="B26" s="22"/>
      <c r="C26" s="9" t="s">
        <v>24</v>
      </c>
      <c r="D26" s="23"/>
      <c r="E26" s="116"/>
      <c r="F26" s="90">
        <f t="shared" si="1"/>
        <v>0</v>
      </c>
      <c r="G26" s="21"/>
      <c r="H26" s="82">
        <f t="shared" si="2"/>
        <v>0</v>
      </c>
    </row>
    <row r="27" spans="1:11" ht="15" x14ac:dyDescent="0.2">
      <c r="A27" s="8">
        <v>11</v>
      </c>
      <c r="B27" s="22"/>
      <c r="C27" s="9" t="s">
        <v>24</v>
      </c>
      <c r="D27" s="23"/>
      <c r="E27" s="116"/>
      <c r="F27" s="90">
        <f t="shared" si="1"/>
        <v>0</v>
      </c>
      <c r="G27" s="21"/>
      <c r="H27" s="82">
        <f t="shared" si="2"/>
        <v>0</v>
      </c>
    </row>
    <row r="28" spans="1:11" ht="15" x14ac:dyDescent="0.2">
      <c r="A28" s="8">
        <v>12</v>
      </c>
      <c r="B28" s="22"/>
      <c r="C28" s="9" t="s">
        <v>24</v>
      </c>
      <c r="D28" s="23"/>
      <c r="E28" s="116"/>
      <c r="F28" s="90">
        <f t="shared" ref="F28:F41" si="3">40*E28</f>
        <v>0</v>
      </c>
      <c r="G28" s="21"/>
      <c r="H28" s="82">
        <f t="shared" ref="H28:H41" si="4">ROUND(D28/12*E28*G28,0)</f>
        <v>0</v>
      </c>
    </row>
    <row r="29" spans="1:11" ht="15" x14ac:dyDescent="0.2">
      <c r="A29" s="8">
        <v>13</v>
      </c>
      <c r="B29" s="22"/>
      <c r="C29" s="9" t="s">
        <v>24</v>
      </c>
      <c r="D29" s="23"/>
      <c r="E29" s="116"/>
      <c r="F29" s="90">
        <f t="shared" si="3"/>
        <v>0</v>
      </c>
      <c r="G29" s="21"/>
      <c r="H29" s="82">
        <f t="shared" si="4"/>
        <v>0</v>
      </c>
      <c r="K29" s="5"/>
    </row>
    <row r="30" spans="1:11" ht="15" x14ac:dyDescent="0.2">
      <c r="A30" s="8">
        <v>14</v>
      </c>
      <c r="B30" s="22"/>
      <c r="C30" s="9" t="s">
        <v>24</v>
      </c>
      <c r="D30" s="23"/>
      <c r="E30" s="116"/>
      <c r="F30" s="90">
        <f t="shared" si="3"/>
        <v>0</v>
      </c>
      <c r="G30" s="21"/>
      <c r="H30" s="82">
        <f t="shared" si="4"/>
        <v>0</v>
      </c>
    </row>
    <row r="31" spans="1:11" ht="15" x14ac:dyDescent="0.2">
      <c r="A31" s="8">
        <v>15</v>
      </c>
      <c r="B31" s="22"/>
      <c r="C31" s="9" t="s">
        <v>24</v>
      </c>
      <c r="D31" s="23"/>
      <c r="E31" s="116"/>
      <c r="F31" s="90">
        <f t="shared" si="3"/>
        <v>0</v>
      </c>
      <c r="G31" s="21"/>
      <c r="H31" s="82">
        <f t="shared" si="4"/>
        <v>0</v>
      </c>
    </row>
    <row r="32" spans="1:11" ht="15" x14ac:dyDescent="0.2">
      <c r="A32" s="8">
        <v>16</v>
      </c>
      <c r="B32" s="22"/>
      <c r="C32" s="9" t="s">
        <v>24</v>
      </c>
      <c r="D32" s="23"/>
      <c r="E32" s="116"/>
      <c r="F32" s="90">
        <f t="shared" si="3"/>
        <v>0</v>
      </c>
      <c r="G32" s="21"/>
      <c r="H32" s="82">
        <f t="shared" si="4"/>
        <v>0</v>
      </c>
    </row>
    <row r="33" spans="1:9" ht="15" x14ac:dyDescent="0.2">
      <c r="A33" s="8">
        <v>17</v>
      </c>
      <c r="B33" s="22"/>
      <c r="C33" s="9" t="s">
        <v>24</v>
      </c>
      <c r="D33" s="23"/>
      <c r="E33" s="116"/>
      <c r="F33" s="90">
        <f t="shared" si="3"/>
        <v>0</v>
      </c>
      <c r="G33" s="21"/>
      <c r="H33" s="82">
        <f t="shared" si="4"/>
        <v>0</v>
      </c>
    </row>
    <row r="34" spans="1:9" ht="15" x14ac:dyDescent="0.2">
      <c r="A34" s="8">
        <v>18</v>
      </c>
      <c r="B34" s="22"/>
      <c r="C34" s="9" t="s">
        <v>24</v>
      </c>
      <c r="D34" s="23"/>
      <c r="E34" s="116"/>
      <c r="F34" s="90">
        <f t="shared" si="3"/>
        <v>0</v>
      </c>
      <c r="G34" s="21"/>
      <c r="H34" s="82">
        <f t="shared" si="4"/>
        <v>0</v>
      </c>
    </row>
    <row r="35" spans="1:9" ht="15" x14ac:dyDescent="0.2">
      <c r="A35" s="8">
        <v>19</v>
      </c>
      <c r="B35" s="22"/>
      <c r="C35" s="9" t="s">
        <v>24</v>
      </c>
      <c r="D35" s="23"/>
      <c r="E35" s="116"/>
      <c r="F35" s="90">
        <f t="shared" si="3"/>
        <v>0</v>
      </c>
      <c r="G35" s="21"/>
      <c r="H35" s="82">
        <f t="shared" si="4"/>
        <v>0</v>
      </c>
    </row>
    <row r="36" spans="1:9" ht="15" x14ac:dyDescent="0.2">
      <c r="A36" s="8">
        <v>20</v>
      </c>
      <c r="B36" s="22"/>
      <c r="C36" s="9" t="s">
        <v>24</v>
      </c>
      <c r="D36" s="23"/>
      <c r="E36" s="116"/>
      <c r="F36" s="90">
        <f t="shared" si="3"/>
        <v>0</v>
      </c>
      <c r="G36" s="21"/>
      <c r="H36" s="82">
        <f t="shared" si="4"/>
        <v>0</v>
      </c>
    </row>
    <row r="37" spans="1:9" ht="15" x14ac:dyDescent="0.2">
      <c r="A37" s="8">
        <v>21</v>
      </c>
      <c r="B37" s="22"/>
      <c r="C37" s="9" t="s">
        <v>24</v>
      </c>
      <c r="D37" s="23"/>
      <c r="E37" s="116"/>
      <c r="F37" s="90">
        <f t="shared" si="3"/>
        <v>0</v>
      </c>
      <c r="G37" s="21"/>
      <c r="H37" s="82">
        <f t="shared" si="4"/>
        <v>0</v>
      </c>
    </row>
    <row r="38" spans="1:9" ht="15" x14ac:dyDescent="0.2">
      <c r="A38" s="8">
        <v>22</v>
      </c>
      <c r="B38" s="22"/>
      <c r="C38" s="9" t="s">
        <v>24</v>
      </c>
      <c r="D38" s="23"/>
      <c r="E38" s="116"/>
      <c r="F38" s="90">
        <f t="shared" si="3"/>
        <v>0</v>
      </c>
      <c r="G38" s="21"/>
      <c r="H38" s="82">
        <f t="shared" si="4"/>
        <v>0</v>
      </c>
    </row>
    <row r="39" spans="1:9" ht="15" x14ac:dyDescent="0.2">
      <c r="A39" s="8">
        <v>23</v>
      </c>
      <c r="B39" s="22"/>
      <c r="C39" s="9" t="s">
        <v>24</v>
      </c>
      <c r="D39" s="23"/>
      <c r="E39" s="116"/>
      <c r="F39" s="90">
        <f t="shared" si="3"/>
        <v>0</v>
      </c>
      <c r="G39" s="21"/>
      <c r="H39" s="82">
        <f t="shared" si="4"/>
        <v>0</v>
      </c>
    </row>
    <row r="40" spans="1:9" ht="15" x14ac:dyDescent="0.2">
      <c r="A40" s="8">
        <v>24</v>
      </c>
      <c r="B40" s="22"/>
      <c r="C40" s="9" t="s">
        <v>24</v>
      </c>
      <c r="D40" s="23"/>
      <c r="E40" s="116"/>
      <c r="F40" s="90">
        <f t="shared" si="3"/>
        <v>0</v>
      </c>
      <c r="G40" s="21"/>
      <c r="H40" s="82">
        <f t="shared" si="4"/>
        <v>0</v>
      </c>
    </row>
    <row r="41" spans="1:9" ht="15.75" thickBot="1" x14ac:dyDescent="0.25">
      <c r="A41" s="8">
        <v>25</v>
      </c>
      <c r="B41" s="22"/>
      <c r="C41" s="9" t="s">
        <v>24</v>
      </c>
      <c r="D41" s="23"/>
      <c r="E41" s="116"/>
      <c r="F41" s="90">
        <f t="shared" si="3"/>
        <v>0</v>
      </c>
      <c r="G41" s="21"/>
      <c r="H41" s="82">
        <f t="shared" si="4"/>
        <v>0</v>
      </c>
    </row>
    <row r="42" spans="1:9" ht="16.5" thickBot="1" x14ac:dyDescent="0.3">
      <c r="A42" s="8"/>
      <c r="B42" s="228" t="s">
        <v>151</v>
      </c>
      <c r="C42" s="229"/>
      <c r="D42" s="121" t="s">
        <v>153</v>
      </c>
      <c r="E42" s="121" t="s">
        <v>154</v>
      </c>
      <c r="F42" s="121" t="s">
        <v>17</v>
      </c>
      <c r="G42" s="121" t="s">
        <v>156</v>
      </c>
      <c r="H42" s="122" t="s">
        <v>155</v>
      </c>
    </row>
    <row r="43" spans="1:9" ht="15" x14ac:dyDescent="0.2">
      <c r="A43" s="8"/>
      <c r="B43" s="73" t="s">
        <v>152</v>
      </c>
      <c r="C43" s="67" t="s">
        <v>141</v>
      </c>
      <c r="D43" s="150">
        <v>15</v>
      </c>
      <c r="E43" s="151">
        <v>0.32</v>
      </c>
      <c r="F43" s="152">
        <v>20</v>
      </c>
      <c r="G43" s="71">
        <v>12</v>
      </c>
      <c r="H43" s="72">
        <f t="shared" ref="H43:H48" si="5">(D43+(D43*E43))*F43*G43</f>
        <v>4752</v>
      </c>
    </row>
    <row r="44" spans="1:9" ht="15" x14ac:dyDescent="0.2">
      <c r="A44" s="8">
        <v>26</v>
      </c>
      <c r="B44" s="22"/>
      <c r="C44" s="9" t="s">
        <v>24</v>
      </c>
      <c r="D44" s="115"/>
      <c r="E44" s="167"/>
      <c r="F44" s="118"/>
      <c r="G44" s="21"/>
      <c r="H44" s="117">
        <f t="shared" si="5"/>
        <v>0</v>
      </c>
      <c r="I44">
        <f t="shared" ref="I44:I48" si="6">F44*G44</f>
        <v>0</v>
      </c>
    </row>
    <row r="45" spans="1:9" ht="15" x14ac:dyDescent="0.2">
      <c r="A45" s="8">
        <v>27</v>
      </c>
      <c r="B45" s="22"/>
      <c r="C45" s="9" t="s">
        <v>24</v>
      </c>
      <c r="D45" s="115"/>
      <c r="E45" s="167"/>
      <c r="F45" s="118"/>
      <c r="G45" s="21"/>
      <c r="H45" s="117">
        <f t="shared" si="5"/>
        <v>0</v>
      </c>
      <c r="I45">
        <f t="shared" si="6"/>
        <v>0</v>
      </c>
    </row>
    <row r="46" spans="1:9" ht="15" x14ac:dyDescent="0.2">
      <c r="A46" s="8">
        <v>28</v>
      </c>
      <c r="B46" s="22"/>
      <c r="C46" s="9" t="s">
        <v>24</v>
      </c>
      <c r="D46" s="115"/>
      <c r="E46" s="167"/>
      <c r="F46" s="118"/>
      <c r="G46" s="21"/>
      <c r="H46" s="117">
        <f t="shared" si="5"/>
        <v>0</v>
      </c>
      <c r="I46">
        <f t="shared" si="6"/>
        <v>0</v>
      </c>
    </row>
    <row r="47" spans="1:9" ht="15" x14ac:dyDescent="0.2">
      <c r="A47" s="8">
        <v>29</v>
      </c>
      <c r="B47" s="22"/>
      <c r="C47" s="9" t="s">
        <v>24</v>
      </c>
      <c r="D47" s="115"/>
      <c r="E47" s="167"/>
      <c r="F47" s="118"/>
      <c r="G47" s="24"/>
      <c r="H47" s="117">
        <f t="shared" si="5"/>
        <v>0</v>
      </c>
      <c r="I47">
        <f t="shared" si="6"/>
        <v>0</v>
      </c>
    </row>
    <row r="48" spans="1:9" ht="15" x14ac:dyDescent="0.2">
      <c r="A48" s="8">
        <v>30</v>
      </c>
      <c r="B48" s="22"/>
      <c r="C48" s="9" t="s">
        <v>24</v>
      </c>
      <c r="D48" s="115"/>
      <c r="E48" s="167"/>
      <c r="F48" s="118"/>
      <c r="G48" s="24"/>
      <c r="H48" s="117">
        <f t="shared" si="5"/>
        <v>0</v>
      </c>
      <c r="I48">
        <f t="shared" si="6"/>
        <v>0</v>
      </c>
    </row>
    <row r="49" spans="1:8" ht="16.5" customHeight="1" x14ac:dyDescent="0.25">
      <c r="A49" s="8"/>
      <c r="B49" s="8"/>
      <c r="C49" s="8"/>
      <c r="D49" s="8"/>
      <c r="E49" s="13" t="s">
        <v>236</v>
      </c>
      <c r="F49" s="123">
        <f>SUM(F17:F41)/40+(SUM(I44:I48))/2080</f>
        <v>0</v>
      </c>
      <c r="G49" s="13" t="s">
        <v>244</v>
      </c>
      <c r="H49" s="40">
        <f>SUM(H17:H41)+SUM(H44:H48)</f>
        <v>0</v>
      </c>
    </row>
    <row r="50" spans="1:8" ht="16.5" customHeight="1" thickBot="1" x14ac:dyDescent="0.3">
      <c r="A50" s="8"/>
      <c r="B50" s="8"/>
      <c r="C50" s="8"/>
      <c r="D50" s="8"/>
      <c r="E50" s="13" t="s">
        <v>237</v>
      </c>
      <c r="F50" s="195">
        <f>+'C. Prog Personnel (2)'!F49</f>
        <v>0</v>
      </c>
      <c r="G50" s="13" t="s">
        <v>245</v>
      </c>
      <c r="H50" s="198">
        <f>+'C. Prog Personnel (2)'!H49</f>
        <v>0</v>
      </c>
    </row>
    <row r="51" spans="1:8" ht="16.5" customHeight="1" thickBot="1" x14ac:dyDescent="0.3">
      <c r="A51" s="8"/>
      <c r="B51" s="8"/>
      <c r="C51" s="8"/>
      <c r="D51" s="8"/>
      <c r="E51" s="13" t="s">
        <v>40</v>
      </c>
      <c r="F51" s="196">
        <f>+F49+F50</f>
        <v>0</v>
      </c>
      <c r="G51" s="13" t="s">
        <v>1</v>
      </c>
      <c r="H51" s="94">
        <f>+H49+H50</f>
        <v>0</v>
      </c>
    </row>
    <row r="52" spans="1:8" ht="16.5" customHeight="1" x14ac:dyDescent="0.25">
      <c r="A52" s="8"/>
      <c r="B52" s="8"/>
      <c r="C52" s="8"/>
      <c r="D52" s="8"/>
      <c r="E52" s="13"/>
      <c r="F52" s="197"/>
      <c r="G52" s="13"/>
      <c r="H52" s="119"/>
    </row>
    <row r="53" spans="1:8" ht="16.5" customHeight="1" x14ac:dyDescent="0.25">
      <c r="A53" s="8"/>
      <c r="B53" s="8"/>
      <c r="C53" s="8"/>
      <c r="D53" s="8"/>
      <c r="E53" s="13" t="s">
        <v>238</v>
      </c>
      <c r="F53" s="123">
        <f>(SUMIF(C17:C41,"Career Coach",F17:F41))/40+(SUMIF(C44:C48,"Career Coach",I44:I48)/2080)</f>
        <v>0</v>
      </c>
      <c r="G53" s="13"/>
      <c r="H53" s="26"/>
    </row>
    <row r="54" spans="1:8" ht="16.5" customHeight="1" thickBot="1" x14ac:dyDescent="0.3">
      <c r="A54" s="8"/>
      <c r="B54" s="8"/>
      <c r="C54" s="8"/>
      <c r="D54" s="8"/>
      <c r="E54" s="13" t="s">
        <v>239</v>
      </c>
      <c r="F54" s="195">
        <f>+'C. Prog Personnel (2)'!F50</f>
        <v>0</v>
      </c>
      <c r="G54" s="13"/>
      <c r="H54" s="26"/>
    </row>
    <row r="55" spans="1:8" ht="16.5" customHeight="1" thickBot="1" x14ac:dyDescent="0.3">
      <c r="A55" s="8"/>
      <c r="B55" s="8"/>
      <c r="C55" s="8"/>
      <c r="D55" s="8"/>
      <c r="E55" s="13" t="s">
        <v>142</v>
      </c>
      <c r="F55" s="196">
        <f>+F53+F54</f>
        <v>0</v>
      </c>
      <c r="G55" s="13"/>
      <c r="H55" s="26"/>
    </row>
    <row r="56" spans="1:8" ht="16.5" customHeight="1" x14ac:dyDescent="0.25">
      <c r="A56" s="8"/>
      <c r="B56" s="8"/>
      <c r="C56" s="8"/>
      <c r="D56" s="8"/>
      <c r="E56" s="13"/>
      <c r="F56" s="197"/>
      <c r="G56" s="13"/>
      <c r="H56" s="26"/>
    </row>
    <row r="57" spans="1:8" ht="16.5" customHeight="1" x14ac:dyDescent="0.25">
      <c r="A57" s="8"/>
      <c r="B57" s="8"/>
      <c r="C57" s="8"/>
      <c r="D57" s="8"/>
      <c r="E57" s="13" t="s">
        <v>240</v>
      </c>
      <c r="F57" s="123">
        <f>(SUMIF(C17:C41,"Job Developer",F17:F41))/40+(SUMIF(C44:C48,"Job Developer",I44:I48)/2080)</f>
        <v>0</v>
      </c>
      <c r="G57" s="13"/>
      <c r="H57" s="26"/>
    </row>
    <row r="58" spans="1:8" ht="16.5" customHeight="1" thickBot="1" x14ac:dyDescent="0.3">
      <c r="A58" s="8"/>
      <c r="B58" s="8"/>
      <c r="C58" s="8"/>
      <c r="D58" s="8"/>
      <c r="E58" s="13" t="s">
        <v>241</v>
      </c>
      <c r="F58" s="195">
        <f>+'C. Prog Personnel (2)'!F51</f>
        <v>0</v>
      </c>
      <c r="G58" s="13"/>
      <c r="H58" s="26"/>
    </row>
    <row r="59" spans="1:8" ht="16.5" customHeight="1" thickBot="1" x14ac:dyDescent="0.3">
      <c r="A59" s="8"/>
      <c r="B59" s="8"/>
      <c r="C59" s="8"/>
      <c r="D59" s="8"/>
      <c r="E59" s="13" t="s">
        <v>143</v>
      </c>
      <c r="F59" s="196">
        <f>+F57+F58</f>
        <v>0</v>
      </c>
      <c r="G59" s="13"/>
      <c r="H59" s="26"/>
    </row>
    <row r="60" spans="1:8" ht="16.5" customHeight="1" x14ac:dyDescent="0.25">
      <c r="A60" s="8"/>
      <c r="B60" s="8"/>
      <c r="C60" s="8"/>
      <c r="D60" s="8"/>
      <c r="E60" s="13"/>
      <c r="F60" s="197"/>
      <c r="G60" s="13"/>
      <c r="H60" s="26"/>
    </row>
    <row r="61" spans="1:8" ht="16.5" customHeight="1" x14ac:dyDescent="0.25">
      <c r="A61" s="8"/>
      <c r="B61" s="8"/>
      <c r="C61" s="8"/>
      <c r="D61" s="8"/>
      <c r="E61" s="13"/>
      <c r="F61" s="13"/>
      <c r="G61" s="13"/>
      <c r="H61" s="26"/>
    </row>
    <row r="62" spans="1:8" ht="16.5" customHeight="1" x14ac:dyDescent="0.25">
      <c r="A62" s="8"/>
      <c r="B62" s="8"/>
      <c r="C62" s="8"/>
      <c r="D62" s="8"/>
      <c r="E62" s="13" t="s">
        <v>63</v>
      </c>
      <c r="F62" s="153" t="s">
        <v>187</v>
      </c>
      <c r="G62" s="13"/>
      <c r="H62" s="26"/>
    </row>
    <row r="63" spans="1:8" ht="15" x14ac:dyDescent="0.2">
      <c r="A63" s="8"/>
      <c r="B63" s="8"/>
      <c r="C63" s="8"/>
      <c r="D63" s="8"/>
      <c r="E63" s="8"/>
      <c r="F63" s="8"/>
      <c r="G63" s="8"/>
      <c r="H63" s="8"/>
    </row>
    <row r="64" spans="1:8" ht="15.75" x14ac:dyDescent="0.25">
      <c r="A64" s="8"/>
      <c r="B64" s="25" t="s">
        <v>95</v>
      </c>
      <c r="C64" s="25"/>
      <c r="D64" s="8"/>
      <c r="E64" s="8"/>
      <c r="F64" s="8"/>
      <c r="G64" s="8"/>
      <c r="H64" s="8"/>
    </row>
    <row r="65" spans="1:8" ht="15" x14ac:dyDescent="0.2">
      <c r="A65" s="203">
        <v>1</v>
      </c>
      <c r="B65" s="223"/>
      <c r="C65" s="223"/>
      <c r="D65" s="223"/>
      <c r="E65" s="223"/>
      <c r="F65" s="223"/>
      <c r="G65" s="223"/>
      <c r="H65" s="223"/>
    </row>
    <row r="66" spans="1:8" ht="15" x14ac:dyDescent="0.2">
      <c r="A66" s="203">
        <v>2</v>
      </c>
      <c r="B66" s="223"/>
      <c r="C66" s="223"/>
      <c r="D66" s="223"/>
      <c r="E66" s="223"/>
      <c r="F66" s="223"/>
      <c r="G66" s="223"/>
      <c r="H66" s="223"/>
    </row>
    <row r="67" spans="1:8" ht="15" x14ac:dyDescent="0.2">
      <c r="A67" s="203">
        <v>3</v>
      </c>
      <c r="B67" s="223"/>
      <c r="C67" s="223"/>
      <c r="D67" s="223"/>
      <c r="E67" s="223"/>
      <c r="F67" s="223"/>
      <c r="G67" s="223"/>
      <c r="H67" s="223"/>
    </row>
    <row r="68" spans="1:8" ht="15" x14ac:dyDescent="0.2">
      <c r="A68" s="203">
        <v>4</v>
      </c>
      <c r="B68" s="223"/>
      <c r="C68" s="223"/>
      <c r="D68" s="223"/>
      <c r="E68" s="223"/>
      <c r="F68" s="223"/>
      <c r="G68" s="223"/>
      <c r="H68" s="223"/>
    </row>
    <row r="69" spans="1:8" ht="15" x14ac:dyDescent="0.2">
      <c r="A69" s="203">
        <v>5</v>
      </c>
      <c r="B69" s="223"/>
      <c r="C69" s="223"/>
      <c r="D69" s="223"/>
      <c r="E69" s="223"/>
      <c r="F69" s="223"/>
      <c r="G69" s="223"/>
      <c r="H69" s="223"/>
    </row>
    <row r="70" spans="1:8" ht="15" x14ac:dyDescent="0.2">
      <c r="A70" s="203">
        <v>6</v>
      </c>
      <c r="B70" s="223"/>
      <c r="C70" s="223"/>
      <c r="D70" s="223"/>
      <c r="E70" s="223"/>
      <c r="F70" s="223"/>
      <c r="G70" s="223"/>
      <c r="H70" s="223"/>
    </row>
    <row r="71" spans="1:8" ht="15" x14ac:dyDescent="0.2">
      <c r="A71" s="203">
        <v>7</v>
      </c>
      <c r="B71" s="223"/>
      <c r="C71" s="223"/>
      <c r="D71" s="223"/>
      <c r="E71" s="223"/>
      <c r="F71" s="223"/>
      <c r="G71" s="223"/>
      <c r="H71" s="223"/>
    </row>
    <row r="72" spans="1:8" ht="15" x14ac:dyDescent="0.2">
      <c r="A72" s="203">
        <v>8</v>
      </c>
      <c r="B72" s="223"/>
      <c r="C72" s="223"/>
      <c r="D72" s="223"/>
      <c r="E72" s="223"/>
      <c r="F72" s="223"/>
      <c r="G72" s="223"/>
      <c r="H72" s="223"/>
    </row>
    <row r="73" spans="1:8" ht="15" x14ac:dyDescent="0.2">
      <c r="A73" s="203">
        <v>9</v>
      </c>
      <c r="B73" s="223"/>
      <c r="C73" s="223"/>
      <c r="D73" s="223"/>
      <c r="E73" s="223"/>
      <c r="F73" s="223"/>
      <c r="G73" s="223"/>
      <c r="H73" s="223"/>
    </row>
    <row r="74" spans="1:8" ht="15" x14ac:dyDescent="0.2">
      <c r="A74" s="203">
        <v>10</v>
      </c>
      <c r="B74" s="223"/>
      <c r="C74" s="223"/>
      <c r="D74" s="223"/>
      <c r="E74" s="223"/>
      <c r="F74" s="223"/>
      <c r="G74" s="223"/>
      <c r="H74" s="223"/>
    </row>
    <row r="75" spans="1:8" ht="15" x14ac:dyDescent="0.2">
      <c r="A75" s="203">
        <v>11</v>
      </c>
      <c r="B75" s="223"/>
      <c r="C75" s="223"/>
      <c r="D75" s="223"/>
      <c r="E75" s="223"/>
      <c r="F75" s="223"/>
      <c r="G75" s="223"/>
      <c r="H75" s="223"/>
    </row>
    <row r="76" spans="1:8" ht="15" x14ac:dyDescent="0.2">
      <c r="A76" s="203">
        <v>12</v>
      </c>
      <c r="B76" s="223"/>
      <c r="C76" s="223"/>
      <c r="D76" s="223"/>
      <c r="E76" s="223"/>
      <c r="F76" s="223"/>
      <c r="G76" s="223"/>
      <c r="H76" s="223"/>
    </row>
    <row r="77" spans="1:8" ht="15" x14ac:dyDescent="0.2">
      <c r="A77" s="203">
        <v>13</v>
      </c>
      <c r="B77" s="223"/>
      <c r="C77" s="223"/>
      <c r="D77" s="223"/>
      <c r="E77" s="223"/>
      <c r="F77" s="223"/>
      <c r="G77" s="223"/>
      <c r="H77" s="223"/>
    </row>
    <row r="78" spans="1:8" ht="15" x14ac:dyDescent="0.2">
      <c r="A78" s="203">
        <v>14</v>
      </c>
      <c r="B78" s="223"/>
      <c r="C78" s="223"/>
      <c r="D78" s="223"/>
      <c r="E78" s="223"/>
      <c r="F78" s="223"/>
      <c r="G78" s="223"/>
      <c r="H78" s="223"/>
    </row>
    <row r="79" spans="1:8" ht="15" x14ac:dyDescent="0.2">
      <c r="A79" s="203">
        <v>15</v>
      </c>
      <c r="B79" s="223"/>
      <c r="C79" s="223"/>
      <c r="D79" s="223"/>
      <c r="E79" s="223"/>
      <c r="F79" s="223"/>
      <c r="G79" s="223"/>
      <c r="H79" s="223"/>
    </row>
    <row r="80" spans="1:8" ht="15" x14ac:dyDescent="0.2">
      <c r="A80" s="203">
        <v>16</v>
      </c>
      <c r="B80" s="224"/>
      <c r="C80" s="224"/>
      <c r="D80" s="224"/>
      <c r="E80" s="224"/>
      <c r="F80" s="224"/>
      <c r="G80" s="224"/>
      <c r="H80" s="224"/>
    </row>
    <row r="81" spans="1:8" ht="15" x14ac:dyDescent="0.2">
      <c r="A81" s="203">
        <v>17</v>
      </c>
      <c r="B81" s="224"/>
      <c r="C81" s="224"/>
      <c r="D81" s="224"/>
      <c r="E81" s="224"/>
      <c r="F81" s="224"/>
      <c r="G81" s="224"/>
      <c r="H81" s="224"/>
    </row>
    <row r="82" spans="1:8" ht="15" x14ac:dyDescent="0.2">
      <c r="A82" s="203">
        <v>18</v>
      </c>
      <c r="B82" s="224"/>
      <c r="C82" s="224"/>
      <c r="D82" s="224"/>
      <c r="E82" s="224"/>
      <c r="F82" s="224"/>
      <c r="G82" s="224"/>
      <c r="H82" s="224"/>
    </row>
    <row r="83" spans="1:8" ht="15" x14ac:dyDescent="0.2">
      <c r="A83" s="203">
        <v>19</v>
      </c>
      <c r="B83" s="224"/>
      <c r="C83" s="224"/>
      <c r="D83" s="224"/>
      <c r="E83" s="224"/>
      <c r="F83" s="224"/>
      <c r="G83" s="224"/>
      <c r="H83" s="224"/>
    </row>
    <row r="84" spans="1:8" ht="15" x14ac:dyDescent="0.2">
      <c r="A84" s="203">
        <v>20</v>
      </c>
      <c r="B84" s="224"/>
      <c r="C84" s="224"/>
      <c r="D84" s="224"/>
      <c r="E84" s="224"/>
      <c r="F84" s="224"/>
      <c r="G84" s="224"/>
      <c r="H84" s="224"/>
    </row>
    <row r="85" spans="1:8" ht="15" x14ac:dyDescent="0.2">
      <c r="A85" s="203">
        <v>21</v>
      </c>
      <c r="B85" s="224"/>
      <c r="C85" s="224"/>
      <c r="D85" s="224"/>
      <c r="E85" s="224"/>
      <c r="F85" s="224"/>
      <c r="G85" s="224"/>
      <c r="H85" s="224"/>
    </row>
    <row r="86" spans="1:8" ht="15" x14ac:dyDescent="0.2">
      <c r="A86" s="203">
        <v>22</v>
      </c>
      <c r="B86" s="223"/>
      <c r="C86" s="223"/>
      <c r="D86" s="223"/>
      <c r="E86" s="223"/>
      <c r="F86" s="223"/>
      <c r="G86" s="223"/>
      <c r="H86" s="223"/>
    </row>
    <row r="87" spans="1:8" ht="15" x14ac:dyDescent="0.2">
      <c r="A87" s="203">
        <v>23</v>
      </c>
      <c r="B87" s="223"/>
      <c r="C87" s="223"/>
      <c r="D87" s="223"/>
      <c r="E87" s="223"/>
      <c r="F87" s="223"/>
      <c r="G87" s="223"/>
      <c r="H87" s="223"/>
    </row>
    <row r="88" spans="1:8" ht="15" x14ac:dyDescent="0.2">
      <c r="A88" s="203">
        <v>24</v>
      </c>
      <c r="B88" s="223"/>
      <c r="C88" s="223"/>
      <c r="D88" s="223"/>
      <c r="E88" s="223"/>
      <c r="F88" s="223"/>
      <c r="G88" s="223"/>
      <c r="H88" s="223"/>
    </row>
    <row r="89" spans="1:8" ht="15" x14ac:dyDescent="0.2">
      <c r="A89" s="203">
        <v>25</v>
      </c>
      <c r="B89" s="223"/>
      <c r="C89" s="223"/>
      <c r="D89" s="223"/>
      <c r="E89" s="223"/>
      <c r="F89" s="223"/>
      <c r="G89" s="223"/>
      <c r="H89" s="223"/>
    </row>
    <row r="90" spans="1:8" ht="15" x14ac:dyDescent="0.2">
      <c r="A90" s="203">
        <v>26</v>
      </c>
      <c r="B90" s="223"/>
      <c r="C90" s="223"/>
      <c r="D90" s="223"/>
      <c r="E90" s="223"/>
      <c r="F90" s="223"/>
      <c r="G90" s="223"/>
      <c r="H90" s="223"/>
    </row>
    <row r="91" spans="1:8" ht="15" x14ac:dyDescent="0.2">
      <c r="A91" s="203">
        <v>27</v>
      </c>
      <c r="B91" s="223"/>
      <c r="C91" s="223"/>
      <c r="D91" s="223"/>
      <c r="E91" s="223"/>
      <c r="F91" s="223"/>
      <c r="G91" s="223"/>
      <c r="H91" s="223"/>
    </row>
    <row r="92" spans="1:8" ht="15" x14ac:dyDescent="0.2">
      <c r="A92" s="203">
        <v>28</v>
      </c>
      <c r="B92" s="223"/>
      <c r="C92" s="223"/>
      <c r="D92" s="223"/>
      <c r="E92" s="223"/>
      <c r="F92" s="223"/>
      <c r="G92" s="223"/>
      <c r="H92" s="223"/>
    </row>
    <row r="93" spans="1:8" ht="15" x14ac:dyDescent="0.2">
      <c r="A93" s="203">
        <v>29</v>
      </c>
      <c r="B93" s="223"/>
      <c r="C93" s="223"/>
      <c r="D93" s="223"/>
      <c r="E93" s="223"/>
      <c r="F93" s="223"/>
      <c r="G93" s="223"/>
      <c r="H93" s="223"/>
    </row>
    <row r="94" spans="1:8" ht="15" x14ac:dyDescent="0.2">
      <c r="A94" s="203">
        <v>30</v>
      </c>
      <c r="B94" s="223"/>
      <c r="C94" s="223"/>
      <c r="D94" s="223"/>
      <c r="E94" s="223"/>
      <c r="F94" s="223"/>
      <c r="G94" s="223"/>
      <c r="H94" s="223"/>
    </row>
    <row r="114" spans="2:2" hidden="1" x14ac:dyDescent="0.2">
      <c r="B114" s="5" t="s">
        <v>24</v>
      </c>
    </row>
    <row r="115" spans="2:2" hidden="1" x14ac:dyDescent="0.2">
      <c r="B115" s="5" t="s">
        <v>140</v>
      </c>
    </row>
    <row r="116" spans="2:2" hidden="1" x14ac:dyDescent="0.2">
      <c r="B116" s="5" t="s">
        <v>141</v>
      </c>
    </row>
    <row r="117" spans="2:2" hidden="1" x14ac:dyDescent="0.2">
      <c r="B117" s="137" t="s">
        <v>175</v>
      </c>
    </row>
    <row r="134" spans="2:2" x14ac:dyDescent="0.2">
      <c r="B134" s="5"/>
    </row>
    <row r="135" spans="2:2" x14ac:dyDescent="0.2">
      <c r="B135" s="5"/>
    </row>
  </sheetData>
  <sheetProtection algorithmName="SHA-512" hashValue="R2LzpJgB4iuwcEtyuugzy3kAiZ8zH4M/lIbzqLI0dlWgaDukzTpGDiuesJV1Jg1xbUnJ0Ae3wYGpZNGlrTqU8w==" saltValue="voNOj3nadODgf/fs43Wd5g==" spinCount="100000" sheet="1" formatCells="0" formatColumns="0" formatRows="0" insertRows="0" deleteRows="0" sort="0"/>
  <mergeCells count="32">
    <mergeCell ref="D13:G13"/>
    <mergeCell ref="B85:H85"/>
    <mergeCell ref="B80:H80"/>
    <mergeCell ref="B81:H81"/>
    <mergeCell ref="B82:H82"/>
    <mergeCell ref="B83:H83"/>
    <mergeCell ref="B70:H70"/>
    <mergeCell ref="B71:H71"/>
    <mergeCell ref="B72:H72"/>
    <mergeCell ref="B73:H73"/>
    <mergeCell ref="B74:H74"/>
    <mergeCell ref="B42:C42"/>
    <mergeCell ref="B76:H76"/>
    <mergeCell ref="B77:H77"/>
    <mergeCell ref="B78:H78"/>
    <mergeCell ref="B79:H79"/>
    <mergeCell ref="B84:H84"/>
    <mergeCell ref="B75:H75"/>
    <mergeCell ref="B65:H65"/>
    <mergeCell ref="B66:H66"/>
    <mergeCell ref="B67:H67"/>
    <mergeCell ref="B68:H68"/>
    <mergeCell ref="B69:H69"/>
    <mergeCell ref="B91:H91"/>
    <mergeCell ref="B92:H92"/>
    <mergeCell ref="B93:H93"/>
    <mergeCell ref="B94:H94"/>
    <mergeCell ref="B86:H86"/>
    <mergeCell ref="B87:H87"/>
    <mergeCell ref="B88:H88"/>
    <mergeCell ref="B89:H89"/>
    <mergeCell ref="B90:H90"/>
  </mergeCells>
  <phoneticPr fontId="0" type="noConversion"/>
  <dataValidations disablePrompts="1" count="2">
    <dataValidation type="list" allowBlank="1" showInputMessage="1" showErrorMessage="1" sqref="C43" xr:uid="{00000000-0002-0000-0500-000000000000}">
      <formula1>$B$114:$B$116</formula1>
    </dataValidation>
    <dataValidation type="list" allowBlank="1" showInputMessage="1" showErrorMessage="1" sqref="C44:C48 C15:C41" xr:uid="{00000000-0002-0000-0500-000001000000}">
      <formula1>$B$114:$B$117</formula1>
    </dataValidation>
  </dataValidations>
  <pageMargins left="0.75" right="0.75" top="1" bottom="1" header="0.5" footer="0.5"/>
  <pageSetup scale="46" orientation="portrait" r:id="rId1"/>
  <headerFooter alignWithMargins="0">
    <oddFooter>&amp;L&amp;A&amp;C&amp;F&amp;R5 of 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BDBF1-64B6-4DEB-8517-2E33A2741D42}">
  <sheetPr>
    <pageSetUpPr fitToPage="1"/>
  </sheetPr>
  <dimension ref="A1:K125"/>
  <sheetViews>
    <sheetView topLeftCell="A50" zoomScaleNormal="100" workbookViewId="0">
      <selection activeCell="A55" sqref="A55:A84"/>
    </sheetView>
  </sheetViews>
  <sheetFormatPr defaultRowHeight="12.75" x14ac:dyDescent="0.2"/>
  <cols>
    <col min="1" max="1" width="4" bestFit="1" customWidth="1"/>
    <col min="2" max="2" width="37.85546875" customWidth="1"/>
    <col min="3" max="3" width="22" customWidth="1"/>
    <col min="4" max="4" width="16.140625" customWidth="1"/>
    <col min="5" max="5" width="13.140625" customWidth="1"/>
    <col min="6" max="6" width="16.5703125" bestFit="1" customWidth="1"/>
    <col min="7" max="7" width="13.85546875" customWidth="1"/>
    <col min="8" max="8" width="21.140625" customWidth="1"/>
    <col min="9" max="9" width="9.140625" hidden="1" customWidth="1"/>
  </cols>
  <sheetData>
    <row r="1" spans="1:8" ht="18" x14ac:dyDescent="0.25">
      <c r="B1" s="1" t="s">
        <v>243</v>
      </c>
      <c r="C1" s="1"/>
    </row>
    <row r="2" spans="1:8" ht="18" x14ac:dyDescent="0.25">
      <c r="B2" s="1"/>
      <c r="C2" s="1"/>
    </row>
    <row r="3" spans="1:8" ht="15.75" x14ac:dyDescent="0.25">
      <c r="B3" s="25" t="s">
        <v>62</v>
      </c>
      <c r="C3" s="6"/>
    </row>
    <row r="4" spans="1:8" ht="15.75" x14ac:dyDescent="0.25">
      <c r="B4" s="25" t="s">
        <v>150</v>
      </c>
      <c r="C4" s="6"/>
    </row>
    <row r="5" spans="1:8" ht="15.75" x14ac:dyDescent="0.25">
      <c r="B5" s="25" t="s">
        <v>200</v>
      </c>
      <c r="C5" s="6"/>
    </row>
    <row r="6" spans="1:8" ht="15.75" x14ac:dyDescent="0.25">
      <c r="B6" s="25" t="s">
        <v>201</v>
      </c>
      <c r="C6" s="6"/>
    </row>
    <row r="7" spans="1:8" ht="15.75" x14ac:dyDescent="0.25">
      <c r="B7" s="25" t="s">
        <v>84</v>
      </c>
      <c r="C7" s="6"/>
    </row>
    <row r="8" spans="1:8" ht="15.75" x14ac:dyDescent="0.25">
      <c r="B8" s="25" t="s">
        <v>202</v>
      </c>
      <c r="C8" s="6"/>
    </row>
    <row r="9" spans="1:8" ht="15.75" x14ac:dyDescent="0.25">
      <c r="B9" s="25" t="s">
        <v>136</v>
      </c>
      <c r="C9" s="6"/>
    </row>
    <row r="10" spans="1:8" ht="15.75" x14ac:dyDescent="0.25">
      <c r="B10" s="25" t="s">
        <v>137</v>
      </c>
      <c r="C10" s="6"/>
    </row>
    <row r="11" spans="1:8" ht="15.75" x14ac:dyDescent="0.25">
      <c r="B11" s="25" t="s">
        <v>124</v>
      </c>
      <c r="C11" s="6"/>
    </row>
    <row r="12" spans="1:8" ht="16.5" thickBot="1" x14ac:dyDescent="0.3">
      <c r="B12" s="25"/>
      <c r="C12" s="6"/>
    </row>
    <row r="13" spans="1:8" ht="15.75" x14ac:dyDescent="0.25">
      <c r="A13" s="8"/>
      <c r="B13" s="28"/>
      <c r="C13" s="138" t="s">
        <v>139</v>
      </c>
      <c r="D13" s="222" t="s">
        <v>0</v>
      </c>
      <c r="E13" s="226"/>
      <c r="F13" s="226"/>
      <c r="G13" s="227"/>
      <c r="H13" s="15" t="s">
        <v>1</v>
      </c>
    </row>
    <row r="14" spans="1:8" ht="16.5" thickBot="1" x14ac:dyDescent="0.3">
      <c r="A14" s="8"/>
      <c r="B14" s="29" t="s">
        <v>44</v>
      </c>
      <c r="C14" s="139" t="s">
        <v>138</v>
      </c>
      <c r="D14" s="17" t="s">
        <v>2</v>
      </c>
      <c r="E14" s="17" t="s">
        <v>3</v>
      </c>
      <c r="F14" s="17" t="s">
        <v>17</v>
      </c>
      <c r="G14" s="17" t="s">
        <v>13</v>
      </c>
      <c r="H14" s="18" t="s">
        <v>19</v>
      </c>
    </row>
    <row r="15" spans="1:8" ht="15" x14ac:dyDescent="0.2">
      <c r="A15" s="8"/>
      <c r="B15" s="66" t="s">
        <v>135</v>
      </c>
      <c r="C15" s="67" t="s">
        <v>140</v>
      </c>
      <c r="D15" s="68">
        <v>40000</v>
      </c>
      <c r="E15" s="69">
        <v>0.5</v>
      </c>
      <c r="F15" s="70">
        <f t="shared" ref="F15:F16" si="0">40*E15</f>
        <v>20</v>
      </c>
      <c r="G15" s="71">
        <v>12</v>
      </c>
      <c r="H15" s="72">
        <f>D15/12*E15*G15</f>
        <v>20000</v>
      </c>
    </row>
    <row r="16" spans="1:8" ht="15" x14ac:dyDescent="0.2">
      <c r="A16" s="8"/>
      <c r="B16" s="66" t="s">
        <v>176</v>
      </c>
      <c r="C16" s="67" t="s">
        <v>141</v>
      </c>
      <c r="D16" s="68">
        <v>40000</v>
      </c>
      <c r="E16" s="69">
        <v>0.5</v>
      </c>
      <c r="F16" s="70">
        <f t="shared" si="0"/>
        <v>20</v>
      </c>
      <c r="G16" s="71">
        <v>12</v>
      </c>
      <c r="H16" s="72">
        <f>D16/12*E16*G16</f>
        <v>20000</v>
      </c>
    </row>
    <row r="17" spans="1:11" ht="15" x14ac:dyDescent="0.2">
      <c r="A17" s="8">
        <v>1</v>
      </c>
      <c r="B17" s="22"/>
      <c r="C17" s="9" t="s">
        <v>24</v>
      </c>
      <c r="D17" s="23"/>
      <c r="E17" s="116"/>
      <c r="F17" s="90">
        <f>40*E17</f>
        <v>0</v>
      </c>
      <c r="G17" s="21"/>
      <c r="H17" s="82">
        <f>ROUND(D17/12*E17*G17,0)</f>
        <v>0</v>
      </c>
    </row>
    <row r="18" spans="1:11" ht="15" x14ac:dyDescent="0.2">
      <c r="A18" s="8">
        <v>2</v>
      </c>
      <c r="B18" s="22"/>
      <c r="C18" s="9" t="s">
        <v>24</v>
      </c>
      <c r="D18" s="23"/>
      <c r="E18" s="116"/>
      <c r="F18" s="90">
        <f t="shared" ref="F18:F41" si="1">40*E18</f>
        <v>0</v>
      </c>
      <c r="G18" s="21"/>
      <c r="H18" s="82">
        <f>ROUND(D18/12*E18*G18,0)</f>
        <v>0</v>
      </c>
    </row>
    <row r="19" spans="1:11" ht="15" x14ac:dyDescent="0.2">
      <c r="A19" s="8">
        <v>3</v>
      </c>
      <c r="B19" s="22"/>
      <c r="C19" s="9" t="s">
        <v>24</v>
      </c>
      <c r="D19" s="23"/>
      <c r="E19" s="116"/>
      <c r="F19" s="90">
        <f t="shared" si="1"/>
        <v>0</v>
      </c>
      <c r="G19" s="21"/>
      <c r="H19" s="82">
        <f t="shared" ref="H19:H41" si="2">ROUND(D19/12*E19*G19,0)</f>
        <v>0</v>
      </c>
    </row>
    <row r="20" spans="1:11" ht="15" x14ac:dyDescent="0.2">
      <c r="A20" s="8">
        <v>4</v>
      </c>
      <c r="B20" s="22"/>
      <c r="C20" s="9" t="s">
        <v>24</v>
      </c>
      <c r="D20" s="23"/>
      <c r="E20" s="116"/>
      <c r="F20" s="90">
        <f t="shared" si="1"/>
        <v>0</v>
      </c>
      <c r="G20" s="21"/>
      <c r="H20" s="82">
        <f t="shared" si="2"/>
        <v>0</v>
      </c>
    </row>
    <row r="21" spans="1:11" ht="15" x14ac:dyDescent="0.2">
      <c r="A21" s="8">
        <v>5</v>
      </c>
      <c r="B21" s="22"/>
      <c r="C21" s="9" t="s">
        <v>24</v>
      </c>
      <c r="D21" s="23"/>
      <c r="E21" s="116"/>
      <c r="F21" s="90">
        <f t="shared" si="1"/>
        <v>0</v>
      </c>
      <c r="G21" s="21"/>
      <c r="H21" s="82">
        <f t="shared" si="2"/>
        <v>0</v>
      </c>
    </row>
    <row r="22" spans="1:11" ht="15" x14ac:dyDescent="0.2">
      <c r="A22" s="8">
        <v>6</v>
      </c>
      <c r="B22" s="22"/>
      <c r="C22" s="9" t="s">
        <v>24</v>
      </c>
      <c r="D22" s="23"/>
      <c r="E22" s="116"/>
      <c r="F22" s="90">
        <f t="shared" si="1"/>
        <v>0</v>
      </c>
      <c r="G22" s="21"/>
      <c r="H22" s="82">
        <f t="shared" si="2"/>
        <v>0</v>
      </c>
    </row>
    <row r="23" spans="1:11" ht="15" x14ac:dyDescent="0.2">
      <c r="A23" s="8">
        <v>7</v>
      </c>
      <c r="B23" s="22"/>
      <c r="C23" s="9" t="s">
        <v>24</v>
      </c>
      <c r="D23" s="23"/>
      <c r="E23" s="116"/>
      <c r="F23" s="90">
        <f t="shared" si="1"/>
        <v>0</v>
      </c>
      <c r="G23" s="21"/>
      <c r="H23" s="82">
        <f t="shared" si="2"/>
        <v>0</v>
      </c>
    </row>
    <row r="24" spans="1:11" ht="15" x14ac:dyDescent="0.2">
      <c r="A24" s="8">
        <v>8</v>
      </c>
      <c r="B24" s="22"/>
      <c r="C24" s="9" t="s">
        <v>24</v>
      </c>
      <c r="D24" s="23"/>
      <c r="E24" s="116"/>
      <c r="F24" s="90">
        <f t="shared" si="1"/>
        <v>0</v>
      </c>
      <c r="G24" s="21"/>
      <c r="H24" s="82">
        <f t="shared" si="2"/>
        <v>0</v>
      </c>
    </row>
    <row r="25" spans="1:11" ht="15" x14ac:dyDescent="0.2">
      <c r="A25" s="8">
        <v>9</v>
      </c>
      <c r="B25" s="22"/>
      <c r="C25" s="9" t="s">
        <v>24</v>
      </c>
      <c r="D25" s="23"/>
      <c r="E25" s="116"/>
      <c r="F25" s="90">
        <f t="shared" si="1"/>
        <v>0</v>
      </c>
      <c r="G25" s="21"/>
      <c r="H25" s="82">
        <f t="shared" si="2"/>
        <v>0</v>
      </c>
    </row>
    <row r="26" spans="1:11" ht="15" x14ac:dyDescent="0.2">
      <c r="A26" s="8">
        <v>10</v>
      </c>
      <c r="B26" s="22"/>
      <c r="C26" s="9" t="s">
        <v>24</v>
      </c>
      <c r="D26" s="23"/>
      <c r="E26" s="116"/>
      <c r="F26" s="90">
        <f t="shared" si="1"/>
        <v>0</v>
      </c>
      <c r="G26" s="21"/>
      <c r="H26" s="82">
        <f t="shared" si="2"/>
        <v>0</v>
      </c>
    </row>
    <row r="27" spans="1:11" ht="15" x14ac:dyDescent="0.2">
      <c r="A27" s="8">
        <v>11</v>
      </c>
      <c r="B27" s="22"/>
      <c r="C27" s="9" t="s">
        <v>24</v>
      </c>
      <c r="D27" s="23"/>
      <c r="E27" s="116"/>
      <c r="F27" s="90">
        <f t="shared" si="1"/>
        <v>0</v>
      </c>
      <c r="G27" s="21"/>
      <c r="H27" s="82">
        <f t="shared" si="2"/>
        <v>0</v>
      </c>
    </row>
    <row r="28" spans="1:11" ht="15" x14ac:dyDescent="0.2">
      <c r="A28" s="8">
        <v>12</v>
      </c>
      <c r="B28" s="22"/>
      <c r="C28" s="9" t="s">
        <v>24</v>
      </c>
      <c r="D28" s="23"/>
      <c r="E28" s="116"/>
      <c r="F28" s="90">
        <f t="shared" si="1"/>
        <v>0</v>
      </c>
      <c r="G28" s="21"/>
      <c r="H28" s="82">
        <f t="shared" si="2"/>
        <v>0</v>
      </c>
    </row>
    <row r="29" spans="1:11" ht="15" x14ac:dyDescent="0.2">
      <c r="A29" s="8">
        <v>13</v>
      </c>
      <c r="B29" s="22"/>
      <c r="C29" s="9" t="s">
        <v>24</v>
      </c>
      <c r="D29" s="23"/>
      <c r="E29" s="116"/>
      <c r="F29" s="90">
        <f t="shared" si="1"/>
        <v>0</v>
      </c>
      <c r="G29" s="21"/>
      <c r="H29" s="82">
        <f t="shared" si="2"/>
        <v>0</v>
      </c>
      <c r="K29" s="5"/>
    </row>
    <row r="30" spans="1:11" ht="15" x14ac:dyDescent="0.2">
      <c r="A30" s="8">
        <v>14</v>
      </c>
      <c r="B30" s="22"/>
      <c r="C30" s="9" t="s">
        <v>24</v>
      </c>
      <c r="D30" s="23"/>
      <c r="E30" s="116"/>
      <c r="F30" s="90">
        <f t="shared" si="1"/>
        <v>0</v>
      </c>
      <c r="G30" s="21"/>
      <c r="H30" s="82">
        <f t="shared" si="2"/>
        <v>0</v>
      </c>
    </row>
    <row r="31" spans="1:11" ht="15" x14ac:dyDescent="0.2">
      <c r="A31" s="8">
        <v>15</v>
      </c>
      <c r="B31" s="22"/>
      <c r="C31" s="9" t="s">
        <v>24</v>
      </c>
      <c r="D31" s="23"/>
      <c r="E31" s="116"/>
      <c r="F31" s="90">
        <f t="shared" si="1"/>
        <v>0</v>
      </c>
      <c r="G31" s="21"/>
      <c r="H31" s="82">
        <f t="shared" si="2"/>
        <v>0</v>
      </c>
    </row>
    <row r="32" spans="1:11" ht="15" x14ac:dyDescent="0.2">
      <c r="A32" s="8">
        <v>16</v>
      </c>
      <c r="B32" s="22"/>
      <c r="C32" s="9" t="s">
        <v>24</v>
      </c>
      <c r="D32" s="23"/>
      <c r="E32" s="116"/>
      <c r="F32" s="90">
        <f t="shared" si="1"/>
        <v>0</v>
      </c>
      <c r="G32" s="21"/>
      <c r="H32" s="82">
        <f t="shared" si="2"/>
        <v>0</v>
      </c>
    </row>
    <row r="33" spans="1:9" ht="15" x14ac:dyDescent="0.2">
      <c r="A33" s="8">
        <v>17</v>
      </c>
      <c r="B33" s="22"/>
      <c r="C33" s="9" t="s">
        <v>24</v>
      </c>
      <c r="D33" s="23"/>
      <c r="E33" s="116"/>
      <c r="F33" s="90">
        <f t="shared" si="1"/>
        <v>0</v>
      </c>
      <c r="G33" s="21"/>
      <c r="H33" s="82">
        <f t="shared" si="2"/>
        <v>0</v>
      </c>
    </row>
    <row r="34" spans="1:9" ht="15" x14ac:dyDescent="0.2">
      <c r="A34" s="8">
        <v>18</v>
      </c>
      <c r="B34" s="22"/>
      <c r="C34" s="9" t="s">
        <v>24</v>
      </c>
      <c r="D34" s="23"/>
      <c r="E34" s="116"/>
      <c r="F34" s="90">
        <f t="shared" si="1"/>
        <v>0</v>
      </c>
      <c r="G34" s="21"/>
      <c r="H34" s="82">
        <f t="shared" si="2"/>
        <v>0</v>
      </c>
    </row>
    <row r="35" spans="1:9" ht="15" x14ac:dyDescent="0.2">
      <c r="A35" s="8">
        <v>19</v>
      </c>
      <c r="B35" s="22"/>
      <c r="C35" s="9" t="s">
        <v>24</v>
      </c>
      <c r="D35" s="23"/>
      <c r="E35" s="116"/>
      <c r="F35" s="90">
        <f t="shared" si="1"/>
        <v>0</v>
      </c>
      <c r="G35" s="21"/>
      <c r="H35" s="82">
        <f t="shared" si="2"/>
        <v>0</v>
      </c>
    </row>
    <row r="36" spans="1:9" ht="15" x14ac:dyDescent="0.2">
      <c r="A36" s="8">
        <v>20</v>
      </c>
      <c r="B36" s="22"/>
      <c r="C36" s="9" t="s">
        <v>24</v>
      </c>
      <c r="D36" s="23"/>
      <c r="E36" s="116"/>
      <c r="F36" s="90">
        <f t="shared" si="1"/>
        <v>0</v>
      </c>
      <c r="G36" s="21"/>
      <c r="H36" s="82">
        <f t="shared" si="2"/>
        <v>0</v>
      </c>
    </row>
    <row r="37" spans="1:9" ht="15" x14ac:dyDescent="0.2">
      <c r="A37" s="8">
        <v>21</v>
      </c>
      <c r="B37" s="22"/>
      <c r="C37" s="9" t="s">
        <v>24</v>
      </c>
      <c r="D37" s="23"/>
      <c r="E37" s="116"/>
      <c r="F37" s="90">
        <f t="shared" si="1"/>
        <v>0</v>
      </c>
      <c r="G37" s="21"/>
      <c r="H37" s="82">
        <f t="shared" si="2"/>
        <v>0</v>
      </c>
    </row>
    <row r="38" spans="1:9" ht="15" x14ac:dyDescent="0.2">
      <c r="A38" s="8">
        <v>22</v>
      </c>
      <c r="B38" s="22"/>
      <c r="C38" s="9" t="s">
        <v>24</v>
      </c>
      <c r="D38" s="23"/>
      <c r="E38" s="116"/>
      <c r="F38" s="90">
        <f t="shared" si="1"/>
        <v>0</v>
      </c>
      <c r="G38" s="21"/>
      <c r="H38" s="82">
        <f t="shared" si="2"/>
        <v>0</v>
      </c>
    </row>
    <row r="39" spans="1:9" ht="15" x14ac:dyDescent="0.2">
      <c r="A39" s="8">
        <v>23</v>
      </c>
      <c r="B39" s="22"/>
      <c r="C39" s="9" t="s">
        <v>24</v>
      </c>
      <c r="D39" s="23"/>
      <c r="E39" s="116"/>
      <c r="F39" s="90">
        <f t="shared" si="1"/>
        <v>0</v>
      </c>
      <c r="G39" s="21"/>
      <c r="H39" s="82">
        <f t="shared" si="2"/>
        <v>0</v>
      </c>
    </row>
    <row r="40" spans="1:9" ht="15" x14ac:dyDescent="0.2">
      <c r="A40" s="8">
        <v>24</v>
      </c>
      <c r="B40" s="22"/>
      <c r="C40" s="9" t="s">
        <v>24</v>
      </c>
      <c r="D40" s="23"/>
      <c r="E40" s="116"/>
      <c r="F40" s="90">
        <f t="shared" si="1"/>
        <v>0</v>
      </c>
      <c r="G40" s="21"/>
      <c r="H40" s="82">
        <f t="shared" si="2"/>
        <v>0</v>
      </c>
    </row>
    <row r="41" spans="1:9" ht="15.75" thickBot="1" x14ac:dyDescent="0.25">
      <c r="A41" s="8">
        <v>25</v>
      </c>
      <c r="B41" s="22"/>
      <c r="C41" s="9" t="s">
        <v>24</v>
      </c>
      <c r="D41" s="23"/>
      <c r="E41" s="116"/>
      <c r="F41" s="90">
        <f t="shared" si="1"/>
        <v>0</v>
      </c>
      <c r="G41" s="21"/>
      <c r="H41" s="82">
        <f t="shared" si="2"/>
        <v>0</v>
      </c>
    </row>
    <row r="42" spans="1:9" ht="16.5" thickBot="1" x14ac:dyDescent="0.3">
      <c r="A42" s="8"/>
      <c r="B42" s="228" t="s">
        <v>151</v>
      </c>
      <c r="C42" s="229"/>
      <c r="D42" s="121" t="s">
        <v>153</v>
      </c>
      <c r="E42" s="121" t="s">
        <v>154</v>
      </c>
      <c r="F42" s="121" t="s">
        <v>17</v>
      </c>
      <c r="G42" s="121" t="s">
        <v>156</v>
      </c>
      <c r="H42" s="122" t="s">
        <v>155</v>
      </c>
    </row>
    <row r="43" spans="1:9" ht="15" x14ac:dyDescent="0.2">
      <c r="A43" s="8"/>
      <c r="B43" s="73" t="s">
        <v>152</v>
      </c>
      <c r="C43" s="67" t="s">
        <v>141</v>
      </c>
      <c r="D43" s="150">
        <v>15</v>
      </c>
      <c r="E43" s="151">
        <v>0.32</v>
      </c>
      <c r="F43" s="152">
        <v>20</v>
      </c>
      <c r="G43" s="71">
        <v>12</v>
      </c>
      <c r="H43" s="72">
        <f t="shared" ref="H43:H48" si="3">(D43+(D43*E43))*F43*G43</f>
        <v>4752</v>
      </c>
    </row>
    <row r="44" spans="1:9" ht="15" x14ac:dyDescent="0.2">
      <c r="A44" s="8">
        <v>26</v>
      </c>
      <c r="B44" s="22"/>
      <c r="C44" s="9" t="s">
        <v>24</v>
      </c>
      <c r="D44" s="115"/>
      <c r="E44" s="167"/>
      <c r="F44" s="118"/>
      <c r="G44" s="21"/>
      <c r="H44" s="117">
        <f t="shared" si="3"/>
        <v>0</v>
      </c>
      <c r="I44">
        <f t="shared" ref="I44:I48" si="4">F44*G44</f>
        <v>0</v>
      </c>
    </row>
    <row r="45" spans="1:9" ht="15" x14ac:dyDescent="0.2">
      <c r="A45" s="8">
        <v>27</v>
      </c>
      <c r="B45" s="22"/>
      <c r="C45" s="9" t="s">
        <v>24</v>
      </c>
      <c r="D45" s="115"/>
      <c r="E45" s="167"/>
      <c r="F45" s="118"/>
      <c r="G45" s="21"/>
      <c r="H45" s="117">
        <f t="shared" si="3"/>
        <v>0</v>
      </c>
      <c r="I45">
        <f t="shared" si="4"/>
        <v>0</v>
      </c>
    </row>
    <row r="46" spans="1:9" ht="15" x14ac:dyDescent="0.2">
      <c r="A46" s="8">
        <v>28</v>
      </c>
      <c r="B46" s="22"/>
      <c r="C46" s="9" t="s">
        <v>24</v>
      </c>
      <c r="D46" s="115"/>
      <c r="E46" s="167"/>
      <c r="F46" s="118"/>
      <c r="G46" s="21"/>
      <c r="H46" s="117">
        <f t="shared" si="3"/>
        <v>0</v>
      </c>
      <c r="I46">
        <f t="shared" si="4"/>
        <v>0</v>
      </c>
    </row>
    <row r="47" spans="1:9" ht="15" x14ac:dyDescent="0.2">
      <c r="A47" s="8">
        <v>29</v>
      </c>
      <c r="B47" s="22"/>
      <c r="C47" s="9" t="s">
        <v>24</v>
      </c>
      <c r="D47" s="115"/>
      <c r="E47" s="167"/>
      <c r="F47" s="118"/>
      <c r="G47" s="24"/>
      <c r="H47" s="117">
        <f t="shared" si="3"/>
        <v>0</v>
      </c>
      <c r="I47">
        <f t="shared" si="4"/>
        <v>0</v>
      </c>
    </row>
    <row r="48" spans="1:9" ht="15" x14ac:dyDescent="0.2">
      <c r="A48" s="8">
        <v>30</v>
      </c>
      <c r="B48" s="22"/>
      <c r="C48" s="9" t="s">
        <v>24</v>
      </c>
      <c r="D48" s="115"/>
      <c r="E48" s="167"/>
      <c r="F48" s="118"/>
      <c r="G48" s="24"/>
      <c r="H48" s="117">
        <f t="shared" si="3"/>
        <v>0</v>
      </c>
      <c r="I48">
        <f t="shared" si="4"/>
        <v>0</v>
      </c>
    </row>
    <row r="49" spans="1:8" ht="16.5" customHeight="1" x14ac:dyDescent="0.25">
      <c r="A49" s="8"/>
      <c r="B49" s="8"/>
      <c r="C49" s="8"/>
      <c r="D49" s="8"/>
      <c r="E49" s="13" t="s">
        <v>40</v>
      </c>
      <c r="F49" s="123">
        <f>SUM(F17:F41)/40+(SUM(I44:I48))/2080</f>
        <v>0</v>
      </c>
      <c r="G49" s="13" t="s">
        <v>1</v>
      </c>
      <c r="H49" s="40">
        <f>SUM(H17:H41)+SUM(H44:H48)</f>
        <v>0</v>
      </c>
    </row>
    <row r="50" spans="1:8" ht="16.5" customHeight="1" x14ac:dyDescent="0.25">
      <c r="A50" s="8"/>
      <c r="B50" s="8"/>
      <c r="C50" s="8"/>
      <c r="D50" s="8"/>
      <c r="E50" s="13" t="s">
        <v>142</v>
      </c>
      <c r="F50" s="123">
        <f>(SUMIF(C17:C41,"Career Coach",F17:F41))/40+(SUMIF(C44:C48,"Career Coach",I44:I48)/2080)</f>
        <v>0</v>
      </c>
      <c r="G50" s="13"/>
      <c r="H50" s="26"/>
    </row>
    <row r="51" spans="1:8" ht="16.5" customHeight="1" x14ac:dyDescent="0.25">
      <c r="A51" s="8"/>
      <c r="B51" s="8"/>
      <c r="C51" s="8"/>
      <c r="D51" s="8"/>
      <c r="E51" s="13" t="s">
        <v>143</v>
      </c>
      <c r="F51" s="123">
        <f>(SUMIF(C17:C41,"Job Developer",F17:F41))/40+(SUMIF(C44:C48,"Job Developer",I44:I48)/2080)</f>
        <v>0</v>
      </c>
      <c r="G51" s="13"/>
      <c r="H51" s="26"/>
    </row>
    <row r="52" spans="1:8" ht="16.5" customHeight="1" x14ac:dyDescent="0.25">
      <c r="A52" s="8"/>
      <c r="B52" s="8"/>
      <c r="C52" s="8"/>
      <c r="D52" s="8"/>
      <c r="E52" s="13"/>
      <c r="F52" s="13"/>
      <c r="G52" s="13"/>
      <c r="H52" s="26"/>
    </row>
    <row r="53" spans="1:8" ht="15" x14ac:dyDescent="0.2">
      <c r="A53" s="8"/>
      <c r="B53" s="8"/>
      <c r="C53" s="8"/>
      <c r="D53" s="8"/>
      <c r="E53" s="8"/>
      <c r="F53" s="8"/>
      <c r="G53" s="8"/>
      <c r="H53" s="8"/>
    </row>
    <row r="54" spans="1:8" ht="15.75" x14ac:dyDescent="0.25">
      <c r="A54" s="8"/>
      <c r="B54" s="25" t="s">
        <v>95</v>
      </c>
      <c r="C54" s="25"/>
      <c r="D54" s="8"/>
      <c r="E54" s="8"/>
      <c r="F54" s="8"/>
      <c r="G54" s="8"/>
      <c r="H54" s="8"/>
    </row>
    <row r="55" spans="1:8" ht="15" x14ac:dyDescent="0.2">
      <c r="A55" s="203">
        <v>1</v>
      </c>
      <c r="B55" s="223"/>
      <c r="C55" s="223"/>
      <c r="D55" s="223"/>
      <c r="E55" s="223"/>
      <c r="F55" s="223"/>
      <c r="G55" s="223"/>
      <c r="H55" s="223"/>
    </row>
    <row r="56" spans="1:8" ht="15" x14ac:dyDescent="0.2">
      <c r="A56" s="203">
        <v>2</v>
      </c>
      <c r="B56" s="223"/>
      <c r="C56" s="223"/>
      <c r="D56" s="223"/>
      <c r="E56" s="223"/>
      <c r="F56" s="223"/>
      <c r="G56" s="223"/>
      <c r="H56" s="223"/>
    </row>
    <row r="57" spans="1:8" ht="15" x14ac:dyDescent="0.2">
      <c r="A57" s="203">
        <v>3</v>
      </c>
      <c r="B57" s="223"/>
      <c r="C57" s="223"/>
      <c r="D57" s="223"/>
      <c r="E57" s="223"/>
      <c r="F57" s="223"/>
      <c r="G57" s="223"/>
      <c r="H57" s="223"/>
    </row>
    <row r="58" spans="1:8" ht="15" x14ac:dyDescent="0.2">
      <c r="A58" s="203">
        <v>4</v>
      </c>
      <c r="B58" s="223"/>
      <c r="C58" s="223"/>
      <c r="D58" s="223"/>
      <c r="E58" s="223"/>
      <c r="F58" s="223"/>
      <c r="G58" s="223"/>
      <c r="H58" s="223"/>
    </row>
    <row r="59" spans="1:8" ht="15" x14ac:dyDescent="0.2">
      <c r="A59" s="203">
        <v>5</v>
      </c>
      <c r="B59" s="223"/>
      <c r="C59" s="223"/>
      <c r="D59" s="223"/>
      <c r="E59" s="223"/>
      <c r="F59" s="223"/>
      <c r="G59" s="223"/>
      <c r="H59" s="223"/>
    </row>
    <row r="60" spans="1:8" ht="15" x14ac:dyDescent="0.2">
      <c r="A60" s="203">
        <v>6</v>
      </c>
      <c r="B60" s="223"/>
      <c r="C60" s="223"/>
      <c r="D60" s="223"/>
      <c r="E60" s="223"/>
      <c r="F60" s="223"/>
      <c r="G60" s="223"/>
      <c r="H60" s="223"/>
    </row>
    <row r="61" spans="1:8" ht="15" x14ac:dyDescent="0.2">
      <c r="A61" s="203">
        <v>7</v>
      </c>
      <c r="B61" s="223"/>
      <c r="C61" s="223"/>
      <c r="D61" s="223"/>
      <c r="E61" s="223"/>
      <c r="F61" s="223"/>
      <c r="G61" s="223"/>
      <c r="H61" s="223"/>
    </row>
    <row r="62" spans="1:8" ht="15" x14ac:dyDescent="0.2">
      <c r="A62" s="203">
        <v>8</v>
      </c>
      <c r="B62" s="223"/>
      <c r="C62" s="223"/>
      <c r="D62" s="223"/>
      <c r="E62" s="223"/>
      <c r="F62" s="223"/>
      <c r="G62" s="223"/>
      <c r="H62" s="223"/>
    </row>
    <row r="63" spans="1:8" ht="15" x14ac:dyDescent="0.2">
      <c r="A63" s="203">
        <v>9</v>
      </c>
      <c r="B63" s="223"/>
      <c r="C63" s="223"/>
      <c r="D63" s="223"/>
      <c r="E63" s="223"/>
      <c r="F63" s="223"/>
      <c r="G63" s="223"/>
      <c r="H63" s="223"/>
    </row>
    <row r="64" spans="1:8" ht="15" x14ac:dyDescent="0.2">
      <c r="A64" s="203">
        <v>10</v>
      </c>
      <c r="B64" s="223"/>
      <c r="C64" s="223"/>
      <c r="D64" s="223"/>
      <c r="E64" s="223"/>
      <c r="F64" s="223"/>
      <c r="G64" s="223"/>
      <c r="H64" s="223"/>
    </row>
    <row r="65" spans="1:8" ht="15" x14ac:dyDescent="0.2">
      <c r="A65" s="203">
        <v>11</v>
      </c>
      <c r="B65" s="223"/>
      <c r="C65" s="223"/>
      <c r="D65" s="223"/>
      <c r="E65" s="223"/>
      <c r="F65" s="223"/>
      <c r="G65" s="223"/>
      <c r="H65" s="223"/>
    </row>
    <row r="66" spans="1:8" ht="15" x14ac:dyDescent="0.2">
      <c r="A66" s="203">
        <v>12</v>
      </c>
      <c r="B66" s="223"/>
      <c r="C66" s="223"/>
      <c r="D66" s="223"/>
      <c r="E66" s="223"/>
      <c r="F66" s="223"/>
      <c r="G66" s="223"/>
      <c r="H66" s="223"/>
    </row>
    <row r="67" spans="1:8" ht="15" x14ac:dyDescent="0.2">
      <c r="A67" s="203">
        <v>13</v>
      </c>
      <c r="B67" s="223"/>
      <c r="C67" s="223"/>
      <c r="D67" s="223"/>
      <c r="E67" s="223"/>
      <c r="F67" s="223"/>
      <c r="G67" s="223"/>
      <c r="H67" s="223"/>
    </row>
    <row r="68" spans="1:8" ht="15" x14ac:dyDescent="0.2">
      <c r="A68" s="203">
        <v>14</v>
      </c>
      <c r="B68" s="223"/>
      <c r="C68" s="223"/>
      <c r="D68" s="223"/>
      <c r="E68" s="223"/>
      <c r="F68" s="223"/>
      <c r="G68" s="223"/>
      <c r="H68" s="223"/>
    </row>
    <row r="69" spans="1:8" ht="15" x14ac:dyDescent="0.2">
      <c r="A69" s="203">
        <v>15</v>
      </c>
      <c r="B69" s="223"/>
      <c r="C69" s="223"/>
      <c r="D69" s="223"/>
      <c r="E69" s="223"/>
      <c r="F69" s="223"/>
      <c r="G69" s="223"/>
      <c r="H69" s="223"/>
    </row>
    <row r="70" spans="1:8" ht="15" x14ac:dyDescent="0.2">
      <c r="A70" s="203">
        <v>16</v>
      </c>
      <c r="B70" s="224"/>
      <c r="C70" s="224"/>
      <c r="D70" s="224"/>
      <c r="E70" s="224"/>
      <c r="F70" s="224"/>
      <c r="G70" s="224"/>
      <c r="H70" s="224"/>
    </row>
    <row r="71" spans="1:8" ht="15" x14ac:dyDescent="0.2">
      <c r="A71" s="203">
        <v>17</v>
      </c>
      <c r="B71" s="224"/>
      <c r="C71" s="224"/>
      <c r="D71" s="224"/>
      <c r="E71" s="224"/>
      <c r="F71" s="224"/>
      <c r="G71" s="224"/>
      <c r="H71" s="224"/>
    </row>
    <row r="72" spans="1:8" ht="15" x14ac:dyDescent="0.2">
      <c r="A72" s="203">
        <v>18</v>
      </c>
      <c r="B72" s="224"/>
      <c r="C72" s="224"/>
      <c r="D72" s="224"/>
      <c r="E72" s="224"/>
      <c r="F72" s="224"/>
      <c r="G72" s="224"/>
      <c r="H72" s="224"/>
    </row>
    <row r="73" spans="1:8" ht="15" x14ac:dyDescent="0.2">
      <c r="A73" s="203">
        <v>19</v>
      </c>
      <c r="B73" s="224"/>
      <c r="C73" s="224"/>
      <c r="D73" s="224"/>
      <c r="E73" s="224"/>
      <c r="F73" s="224"/>
      <c r="G73" s="224"/>
      <c r="H73" s="224"/>
    </row>
    <row r="74" spans="1:8" ht="15" x14ac:dyDescent="0.2">
      <c r="A74" s="203">
        <v>20</v>
      </c>
      <c r="B74" s="224"/>
      <c r="C74" s="224"/>
      <c r="D74" s="224"/>
      <c r="E74" s="224"/>
      <c r="F74" s="224"/>
      <c r="G74" s="224"/>
      <c r="H74" s="224"/>
    </row>
    <row r="75" spans="1:8" ht="15" x14ac:dyDescent="0.2">
      <c r="A75" s="203">
        <v>21</v>
      </c>
      <c r="B75" s="224"/>
      <c r="C75" s="224"/>
      <c r="D75" s="224"/>
      <c r="E75" s="224"/>
      <c r="F75" s="224"/>
      <c r="G75" s="224"/>
      <c r="H75" s="224"/>
    </row>
    <row r="76" spans="1:8" ht="15" x14ac:dyDescent="0.2">
      <c r="A76" s="203">
        <v>22</v>
      </c>
      <c r="B76" s="223"/>
      <c r="C76" s="223"/>
      <c r="D76" s="223"/>
      <c r="E76" s="223"/>
      <c r="F76" s="223"/>
      <c r="G76" s="223"/>
      <c r="H76" s="223"/>
    </row>
    <row r="77" spans="1:8" ht="15" x14ac:dyDescent="0.2">
      <c r="A77" s="203">
        <v>23</v>
      </c>
      <c r="B77" s="223"/>
      <c r="C77" s="223"/>
      <c r="D77" s="223"/>
      <c r="E77" s="223"/>
      <c r="F77" s="223"/>
      <c r="G77" s="223"/>
      <c r="H77" s="223"/>
    </row>
    <row r="78" spans="1:8" ht="15" x14ac:dyDescent="0.2">
      <c r="A78" s="203">
        <v>24</v>
      </c>
      <c r="B78" s="223"/>
      <c r="C78" s="223"/>
      <c r="D78" s="223"/>
      <c r="E78" s="223"/>
      <c r="F78" s="223"/>
      <c r="G78" s="223"/>
      <c r="H78" s="223"/>
    </row>
    <row r="79" spans="1:8" ht="15" x14ac:dyDescent="0.2">
      <c r="A79" s="203">
        <v>25</v>
      </c>
      <c r="B79" s="223"/>
      <c r="C79" s="223"/>
      <c r="D79" s="223"/>
      <c r="E79" s="223"/>
      <c r="F79" s="223"/>
      <c r="G79" s="223"/>
      <c r="H79" s="223"/>
    </row>
    <row r="80" spans="1:8" ht="15" x14ac:dyDescent="0.2">
      <c r="A80" s="203">
        <v>26</v>
      </c>
      <c r="B80" s="223"/>
      <c r="C80" s="223"/>
      <c r="D80" s="223"/>
      <c r="E80" s="223"/>
      <c r="F80" s="223"/>
      <c r="G80" s="223"/>
      <c r="H80" s="223"/>
    </row>
    <row r="81" spans="1:8" ht="15" x14ac:dyDescent="0.2">
      <c r="A81" s="203">
        <v>27</v>
      </c>
      <c r="B81" s="223"/>
      <c r="C81" s="223"/>
      <c r="D81" s="223"/>
      <c r="E81" s="223"/>
      <c r="F81" s="223"/>
      <c r="G81" s="223"/>
      <c r="H81" s="223"/>
    </row>
    <row r="82" spans="1:8" ht="15" x14ac:dyDescent="0.2">
      <c r="A82" s="203">
        <v>28</v>
      </c>
      <c r="B82" s="223"/>
      <c r="C82" s="223"/>
      <c r="D82" s="223"/>
      <c r="E82" s="223"/>
      <c r="F82" s="223"/>
      <c r="G82" s="223"/>
      <c r="H82" s="223"/>
    </row>
    <row r="83" spans="1:8" ht="15" x14ac:dyDescent="0.2">
      <c r="A83" s="203">
        <v>29</v>
      </c>
      <c r="B83" s="223"/>
      <c r="C83" s="223"/>
      <c r="D83" s="223"/>
      <c r="E83" s="223"/>
      <c r="F83" s="223"/>
      <c r="G83" s="223"/>
      <c r="H83" s="223"/>
    </row>
    <row r="84" spans="1:8" ht="15" x14ac:dyDescent="0.2">
      <c r="A84" s="203">
        <v>30</v>
      </c>
      <c r="B84" s="223"/>
      <c r="C84" s="223"/>
      <c r="D84" s="223"/>
      <c r="E84" s="223"/>
      <c r="F84" s="223"/>
      <c r="G84" s="223"/>
      <c r="H84" s="223"/>
    </row>
    <row r="104" spans="2:2" hidden="1" x14ac:dyDescent="0.2">
      <c r="B104" s="5" t="s">
        <v>24</v>
      </c>
    </row>
    <row r="105" spans="2:2" hidden="1" x14ac:dyDescent="0.2">
      <c r="B105" s="5" t="s">
        <v>140</v>
      </c>
    </row>
    <row r="106" spans="2:2" hidden="1" x14ac:dyDescent="0.2">
      <c r="B106" s="5" t="s">
        <v>141</v>
      </c>
    </row>
    <row r="107" spans="2:2" hidden="1" x14ac:dyDescent="0.2">
      <c r="B107" s="137" t="s">
        <v>175</v>
      </c>
    </row>
    <row r="124" spans="2:2" x14ac:dyDescent="0.2">
      <c r="B124" s="5"/>
    </row>
    <row r="125" spans="2:2" x14ac:dyDescent="0.2">
      <c r="B125" s="5"/>
    </row>
  </sheetData>
  <sheetProtection algorithmName="SHA-512" hashValue="QdUEC04DgmpcqKIvdqkldZ6AdtFWkJ5432O4C7ZO3TNVgCHjXmZdA6zN5sahwv+K9j/mbBk+z/6BIg2PBRUDXQ==" saltValue="UiKD1osDER1l4qm9Z4UU2w==" spinCount="100000" sheet="1" formatCells="0" formatColumns="0" formatRows="0" insertRows="0" deleteRows="0" sort="0"/>
  <mergeCells count="32">
    <mergeCell ref="B83:H83"/>
    <mergeCell ref="B84:H84"/>
    <mergeCell ref="B77:H77"/>
    <mergeCell ref="B78:H78"/>
    <mergeCell ref="B79:H79"/>
    <mergeCell ref="B80:H80"/>
    <mergeCell ref="B81:H81"/>
    <mergeCell ref="B82:H82"/>
    <mergeCell ref="B76:H76"/>
    <mergeCell ref="B65:H65"/>
    <mergeCell ref="B66:H66"/>
    <mergeCell ref="B67:H67"/>
    <mergeCell ref="B68:H68"/>
    <mergeCell ref="B69:H69"/>
    <mergeCell ref="B70:H70"/>
    <mergeCell ref="B71:H71"/>
    <mergeCell ref="B72:H72"/>
    <mergeCell ref="B73:H73"/>
    <mergeCell ref="B74:H74"/>
    <mergeCell ref="B75:H75"/>
    <mergeCell ref="B64:H64"/>
    <mergeCell ref="D13:G13"/>
    <mergeCell ref="B42:C42"/>
    <mergeCell ref="B55:H55"/>
    <mergeCell ref="B56:H56"/>
    <mergeCell ref="B57:H57"/>
    <mergeCell ref="B58:H58"/>
    <mergeCell ref="B59:H59"/>
    <mergeCell ref="B60:H60"/>
    <mergeCell ref="B61:H61"/>
    <mergeCell ref="B62:H62"/>
    <mergeCell ref="B63:H63"/>
  </mergeCells>
  <dataValidations count="2">
    <dataValidation type="list" allowBlank="1" showInputMessage="1" showErrorMessage="1" sqref="C44:C48 C15:C41" xr:uid="{BDA1D2FD-B2F6-445B-A26E-627C93734DB6}">
      <formula1>$B$104:$B$107</formula1>
    </dataValidation>
    <dataValidation type="list" allowBlank="1" showInputMessage="1" showErrorMessage="1" sqref="C43" xr:uid="{F2570189-57BA-49D5-BACD-E046CB84859A}">
      <formula1>$B$104:$B$106</formula1>
    </dataValidation>
  </dataValidations>
  <pageMargins left="0.75" right="0.75" top="1" bottom="1" header="0.5" footer="0.5"/>
  <pageSetup scale="50" orientation="portrait" r:id="rId1"/>
  <headerFooter alignWithMargins="0">
    <oddFooter>&amp;L&amp;A&amp;C&amp;F&amp;R5 of 13</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60"/>
  <sheetViews>
    <sheetView topLeftCell="A26" zoomScaleNormal="100" workbookViewId="0">
      <selection activeCell="A36" sqref="A36:A60"/>
    </sheetView>
  </sheetViews>
  <sheetFormatPr defaultRowHeight="12.75" x14ac:dyDescent="0.2"/>
  <cols>
    <col min="1" max="1" width="4.42578125" bestFit="1" customWidth="1"/>
    <col min="2" max="2" width="36" customWidth="1"/>
    <col min="3" max="3" width="18.42578125" customWidth="1"/>
    <col min="4" max="4" width="12.140625" customWidth="1"/>
    <col min="5" max="5" width="23.5703125" customWidth="1"/>
  </cols>
  <sheetData>
    <row r="1" spans="1:5" ht="18" x14ac:dyDescent="0.25">
      <c r="B1" s="1" t="s">
        <v>246</v>
      </c>
    </row>
    <row r="2" spans="1:5" ht="18.75" thickBot="1" x14ac:dyDescent="0.3">
      <c r="B2" s="1"/>
    </row>
    <row r="3" spans="1:5" s="8" customFormat="1" ht="15.75" x14ac:dyDescent="0.25">
      <c r="B3" s="14"/>
      <c r="C3" s="221" t="s">
        <v>0</v>
      </c>
      <c r="D3" s="221"/>
      <c r="E3" s="15" t="s">
        <v>1</v>
      </c>
    </row>
    <row r="4" spans="1:5" s="8" customFormat="1" ht="16.5" thickBot="1" x14ac:dyDescent="0.3">
      <c r="B4" s="29" t="s">
        <v>44</v>
      </c>
      <c r="C4" s="30" t="s">
        <v>41</v>
      </c>
      <c r="D4" s="17" t="s">
        <v>4</v>
      </c>
      <c r="E4" s="18" t="s">
        <v>19</v>
      </c>
    </row>
    <row r="5" spans="1:5" s="8" customFormat="1" ht="15" x14ac:dyDescent="0.2">
      <c r="B5" s="73" t="str">
        <f>'C. Prog Personnel'!B15</f>
        <v>Sample: Jane Doe, Career Coach</v>
      </c>
      <c r="C5" s="74">
        <f>'C. Prog Personnel'!H15</f>
        <v>20000</v>
      </c>
      <c r="D5" s="75">
        <v>0.15</v>
      </c>
      <c r="E5" s="72">
        <f>C5*D5</f>
        <v>3000</v>
      </c>
    </row>
    <row r="6" spans="1:5" s="8" customFormat="1" ht="15" x14ac:dyDescent="0.2">
      <c r="B6" s="73" t="str">
        <f>'C. Prog Personnel'!B16</f>
        <v>Sample: Jane Doe, Job Developer</v>
      </c>
      <c r="C6" s="74">
        <f>'C. Prog Personnel'!H16</f>
        <v>20000</v>
      </c>
      <c r="D6" s="69">
        <v>0.15</v>
      </c>
      <c r="E6" s="72">
        <f>C6*D6</f>
        <v>3000</v>
      </c>
    </row>
    <row r="7" spans="1:5" s="8" customFormat="1" ht="15" x14ac:dyDescent="0.2">
      <c r="A7" s="8">
        <v>1</v>
      </c>
      <c r="B7" s="89">
        <f>'C. Prog Personnel'!B17</f>
        <v>0</v>
      </c>
      <c r="C7" s="20">
        <f>'C. Prog Personnel'!H17</f>
        <v>0</v>
      </c>
      <c r="D7" s="168">
        <v>0.12</v>
      </c>
      <c r="E7" s="82">
        <f>ROUND(C7*D7,0)</f>
        <v>0</v>
      </c>
    </row>
    <row r="8" spans="1:5" s="8" customFormat="1" ht="15" x14ac:dyDescent="0.2">
      <c r="A8" s="8">
        <v>2</v>
      </c>
      <c r="B8" s="89">
        <f>'C. Prog Personnel'!B18</f>
        <v>0</v>
      </c>
      <c r="C8" s="20">
        <f>'C. Prog Personnel'!H18</f>
        <v>0</v>
      </c>
      <c r="D8" s="168">
        <v>0.12</v>
      </c>
      <c r="E8" s="82">
        <f t="shared" ref="E8:E15" si="0">ROUND(C8*D8,0)</f>
        <v>0</v>
      </c>
    </row>
    <row r="9" spans="1:5" s="8" customFormat="1" ht="15" x14ac:dyDescent="0.2">
      <c r="A9" s="8">
        <v>3</v>
      </c>
      <c r="B9" s="89">
        <f>'C. Prog Personnel'!B19</f>
        <v>0</v>
      </c>
      <c r="C9" s="20">
        <f>'C. Prog Personnel'!H19</f>
        <v>0</v>
      </c>
      <c r="D9" s="168">
        <v>0.12</v>
      </c>
      <c r="E9" s="82">
        <f t="shared" si="0"/>
        <v>0</v>
      </c>
    </row>
    <row r="10" spans="1:5" s="8" customFormat="1" ht="15" x14ac:dyDescent="0.2">
      <c r="A10" s="8">
        <v>4</v>
      </c>
      <c r="B10" s="89">
        <f>'C. Prog Personnel'!B20</f>
        <v>0</v>
      </c>
      <c r="C10" s="20">
        <f>'C. Prog Personnel'!H20</f>
        <v>0</v>
      </c>
      <c r="D10" s="168">
        <v>0.12</v>
      </c>
      <c r="E10" s="82">
        <f t="shared" si="0"/>
        <v>0</v>
      </c>
    </row>
    <row r="11" spans="1:5" s="8" customFormat="1" ht="15" x14ac:dyDescent="0.2">
      <c r="A11" s="8">
        <v>5</v>
      </c>
      <c r="B11" s="89">
        <f>'C. Prog Personnel'!B21</f>
        <v>0</v>
      </c>
      <c r="C11" s="20">
        <f>'C. Prog Personnel'!H21</f>
        <v>0</v>
      </c>
      <c r="D11" s="168">
        <v>0.12</v>
      </c>
      <c r="E11" s="82">
        <f t="shared" si="0"/>
        <v>0</v>
      </c>
    </row>
    <row r="12" spans="1:5" s="8" customFormat="1" ht="15" x14ac:dyDescent="0.2">
      <c r="A12" s="8">
        <v>6</v>
      </c>
      <c r="B12" s="89">
        <f>'C. Prog Personnel'!B22</f>
        <v>0</v>
      </c>
      <c r="C12" s="20">
        <f>'C. Prog Personnel'!H22</f>
        <v>0</v>
      </c>
      <c r="D12" s="168">
        <v>0.12</v>
      </c>
      <c r="E12" s="82">
        <f t="shared" si="0"/>
        <v>0</v>
      </c>
    </row>
    <row r="13" spans="1:5" s="8" customFormat="1" ht="15" x14ac:dyDescent="0.2">
      <c r="A13" s="8">
        <v>7</v>
      </c>
      <c r="B13" s="89">
        <f>'C. Prog Personnel'!B23</f>
        <v>0</v>
      </c>
      <c r="C13" s="20">
        <f>'C. Prog Personnel'!H23</f>
        <v>0</v>
      </c>
      <c r="D13" s="168">
        <v>0.12</v>
      </c>
      <c r="E13" s="82">
        <f t="shared" si="0"/>
        <v>0</v>
      </c>
    </row>
    <row r="14" spans="1:5" s="8" customFormat="1" ht="15" x14ac:dyDescent="0.2">
      <c r="A14" s="8">
        <v>8</v>
      </c>
      <c r="B14" s="89">
        <f>'C. Prog Personnel'!B24</f>
        <v>0</v>
      </c>
      <c r="C14" s="20">
        <f>'C. Prog Personnel'!H24</f>
        <v>0</v>
      </c>
      <c r="D14" s="168">
        <v>0.12</v>
      </c>
      <c r="E14" s="82">
        <f t="shared" si="0"/>
        <v>0</v>
      </c>
    </row>
    <row r="15" spans="1:5" s="8" customFormat="1" ht="15" x14ac:dyDescent="0.2">
      <c r="A15" s="8">
        <v>9</v>
      </c>
      <c r="B15" s="89">
        <f>'C. Prog Personnel'!B25</f>
        <v>0</v>
      </c>
      <c r="C15" s="20">
        <f>'C. Prog Personnel'!H25</f>
        <v>0</v>
      </c>
      <c r="D15" s="168">
        <v>0.12</v>
      </c>
      <c r="E15" s="82">
        <f t="shared" si="0"/>
        <v>0</v>
      </c>
    </row>
    <row r="16" spans="1:5" s="8" customFormat="1" ht="15" x14ac:dyDescent="0.2">
      <c r="A16" s="8">
        <v>10</v>
      </c>
      <c r="B16" s="89">
        <f>'C. Prog Personnel'!B26</f>
        <v>0</v>
      </c>
      <c r="C16" s="20">
        <f>'C. Prog Personnel'!H26</f>
        <v>0</v>
      </c>
      <c r="D16" s="168">
        <v>0.12</v>
      </c>
      <c r="E16" s="82">
        <f t="shared" ref="E16:E31" si="1">ROUND(C16*D16,0)</f>
        <v>0</v>
      </c>
    </row>
    <row r="17" spans="1:5" s="8" customFormat="1" ht="15" x14ac:dyDescent="0.2">
      <c r="A17" s="8">
        <v>11</v>
      </c>
      <c r="B17" s="89">
        <f>'C. Prog Personnel'!B27</f>
        <v>0</v>
      </c>
      <c r="C17" s="20">
        <f>'C. Prog Personnel'!H27</f>
        <v>0</v>
      </c>
      <c r="D17" s="168">
        <v>0.12</v>
      </c>
      <c r="E17" s="82">
        <f t="shared" si="1"/>
        <v>0</v>
      </c>
    </row>
    <row r="18" spans="1:5" s="8" customFormat="1" ht="15" x14ac:dyDescent="0.2">
      <c r="A18" s="8">
        <v>12</v>
      </c>
      <c r="B18" s="89">
        <f>'C. Prog Personnel'!B28</f>
        <v>0</v>
      </c>
      <c r="C18" s="20">
        <f>'C. Prog Personnel'!H28</f>
        <v>0</v>
      </c>
      <c r="D18" s="168">
        <v>0.12</v>
      </c>
      <c r="E18" s="82">
        <f t="shared" si="1"/>
        <v>0</v>
      </c>
    </row>
    <row r="19" spans="1:5" s="8" customFormat="1" ht="15" x14ac:dyDescent="0.2">
      <c r="A19" s="8">
        <v>13</v>
      </c>
      <c r="B19" s="89">
        <f>'C. Prog Personnel'!B29</f>
        <v>0</v>
      </c>
      <c r="C19" s="20">
        <f>'C. Prog Personnel'!H29</f>
        <v>0</v>
      </c>
      <c r="D19" s="168">
        <v>0.12</v>
      </c>
      <c r="E19" s="82">
        <f t="shared" si="1"/>
        <v>0</v>
      </c>
    </row>
    <row r="20" spans="1:5" s="8" customFormat="1" ht="15" x14ac:dyDescent="0.2">
      <c r="A20" s="8">
        <v>14</v>
      </c>
      <c r="B20" s="89">
        <f>'C. Prog Personnel'!B30</f>
        <v>0</v>
      </c>
      <c r="C20" s="20">
        <f>'C. Prog Personnel'!H30</f>
        <v>0</v>
      </c>
      <c r="D20" s="168">
        <v>0.12</v>
      </c>
      <c r="E20" s="82">
        <f t="shared" si="1"/>
        <v>0</v>
      </c>
    </row>
    <row r="21" spans="1:5" s="8" customFormat="1" ht="15" x14ac:dyDescent="0.2">
      <c r="A21" s="8">
        <v>15</v>
      </c>
      <c r="B21" s="89">
        <f>'C. Prog Personnel'!B31</f>
        <v>0</v>
      </c>
      <c r="C21" s="20">
        <f>'C. Prog Personnel'!H31</f>
        <v>0</v>
      </c>
      <c r="D21" s="168">
        <v>0.12</v>
      </c>
      <c r="E21" s="82">
        <f t="shared" si="1"/>
        <v>0</v>
      </c>
    </row>
    <row r="22" spans="1:5" s="8" customFormat="1" ht="15" x14ac:dyDescent="0.2">
      <c r="A22" s="8">
        <v>16</v>
      </c>
      <c r="B22" s="89">
        <f>'C. Prog Personnel'!B32</f>
        <v>0</v>
      </c>
      <c r="C22" s="20">
        <f>'C. Prog Personnel'!H32</f>
        <v>0</v>
      </c>
      <c r="D22" s="168">
        <v>0.12</v>
      </c>
      <c r="E22" s="82">
        <f t="shared" si="1"/>
        <v>0</v>
      </c>
    </row>
    <row r="23" spans="1:5" s="8" customFormat="1" ht="15" x14ac:dyDescent="0.2">
      <c r="A23" s="8">
        <v>17</v>
      </c>
      <c r="B23" s="89">
        <f>'C. Prog Personnel'!B33</f>
        <v>0</v>
      </c>
      <c r="C23" s="20">
        <f>'C. Prog Personnel'!H33</f>
        <v>0</v>
      </c>
      <c r="D23" s="168">
        <v>0.12</v>
      </c>
      <c r="E23" s="82">
        <f t="shared" si="1"/>
        <v>0</v>
      </c>
    </row>
    <row r="24" spans="1:5" s="8" customFormat="1" ht="15" x14ac:dyDescent="0.2">
      <c r="A24" s="8">
        <v>18</v>
      </c>
      <c r="B24" s="89">
        <f>'C. Prog Personnel'!B34</f>
        <v>0</v>
      </c>
      <c r="C24" s="20">
        <f>'C. Prog Personnel'!H34</f>
        <v>0</v>
      </c>
      <c r="D24" s="168">
        <v>0.12</v>
      </c>
      <c r="E24" s="82">
        <f t="shared" si="1"/>
        <v>0</v>
      </c>
    </row>
    <row r="25" spans="1:5" s="8" customFormat="1" ht="15" x14ac:dyDescent="0.2">
      <c r="A25" s="8">
        <v>19</v>
      </c>
      <c r="B25" s="89">
        <f>'C. Prog Personnel'!B35</f>
        <v>0</v>
      </c>
      <c r="C25" s="20">
        <f>'C. Prog Personnel'!H35</f>
        <v>0</v>
      </c>
      <c r="D25" s="168">
        <v>0.12</v>
      </c>
      <c r="E25" s="82">
        <f t="shared" si="1"/>
        <v>0</v>
      </c>
    </row>
    <row r="26" spans="1:5" s="8" customFormat="1" ht="15" x14ac:dyDescent="0.2">
      <c r="A26" s="8">
        <v>20</v>
      </c>
      <c r="B26" s="89">
        <f>'C. Prog Personnel'!B36</f>
        <v>0</v>
      </c>
      <c r="C26" s="20">
        <f>'C. Prog Personnel'!H36</f>
        <v>0</v>
      </c>
      <c r="D26" s="168">
        <v>0.12</v>
      </c>
      <c r="E26" s="82">
        <f t="shared" si="1"/>
        <v>0</v>
      </c>
    </row>
    <row r="27" spans="1:5" s="8" customFormat="1" ht="15" x14ac:dyDescent="0.2">
      <c r="A27" s="8">
        <v>21</v>
      </c>
      <c r="B27" s="89">
        <f>'C. Prog Personnel'!B37</f>
        <v>0</v>
      </c>
      <c r="C27" s="20">
        <f>'C. Prog Personnel'!H37</f>
        <v>0</v>
      </c>
      <c r="D27" s="168">
        <v>0.12</v>
      </c>
      <c r="E27" s="82">
        <f t="shared" si="1"/>
        <v>0</v>
      </c>
    </row>
    <row r="28" spans="1:5" s="8" customFormat="1" ht="15" x14ac:dyDescent="0.2">
      <c r="A28" s="8">
        <v>22</v>
      </c>
      <c r="B28" s="89">
        <f>'C. Prog Personnel'!B38</f>
        <v>0</v>
      </c>
      <c r="C28" s="20">
        <f>'C. Prog Personnel'!H38</f>
        <v>0</v>
      </c>
      <c r="D28" s="168">
        <v>0.12</v>
      </c>
      <c r="E28" s="82">
        <f t="shared" si="1"/>
        <v>0</v>
      </c>
    </row>
    <row r="29" spans="1:5" s="8" customFormat="1" ht="15" x14ac:dyDescent="0.2">
      <c r="A29" s="8">
        <v>23</v>
      </c>
      <c r="B29" s="89">
        <f>'C. Prog Personnel'!B39</f>
        <v>0</v>
      </c>
      <c r="C29" s="20">
        <f>'C. Prog Personnel'!H39</f>
        <v>0</v>
      </c>
      <c r="D29" s="168">
        <v>0.12</v>
      </c>
      <c r="E29" s="82">
        <f t="shared" si="1"/>
        <v>0</v>
      </c>
    </row>
    <row r="30" spans="1:5" s="8" customFormat="1" ht="15" x14ac:dyDescent="0.2">
      <c r="A30" s="8">
        <v>24</v>
      </c>
      <c r="B30" s="89">
        <f>'C. Prog Personnel'!B40</f>
        <v>0</v>
      </c>
      <c r="C30" s="20">
        <f>'C. Prog Personnel'!H40</f>
        <v>0</v>
      </c>
      <c r="D30" s="168">
        <v>0.12</v>
      </c>
      <c r="E30" s="82">
        <f t="shared" si="1"/>
        <v>0</v>
      </c>
    </row>
    <row r="31" spans="1:5" s="8" customFormat="1" ht="15" x14ac:dyDescent="0.2">
      <c r="A31" s="8">
        <v>25</v>
      </c>
      <c r="B31" s="89">
        <f>'C. Prog Personnel'!B41</f>
        <v>0</v>
      </c>
      <c r="C31" s="20">
        <f>'C. Prog Personnel'!H41</f>
        <v>0</v>
      </c>
      <c r="D31" s="168">
        <v>0.12</v>
      </c>
      <c r="E31" s="82">
        <f t="shared" si="1"/>
        <v>0</v>
      </c>
    </row>
    <row r="32" spans="1:5" s="8" customFormat="1" ht="16.5" customHeight="1" x14ac:dyDescent="0.25">
      <c r="B32" s="81" t="s">
        <v>99</v>
      </c>
      <c r="C32" s="91">
        <f>SUM('C. Prog Personnel'!H17:H31)-SUM(C7:C31)</f>
        <v>0</v>
      </c>
      <c r="D32" s="13" t="s">
        <v>244</v>
      </c>
      <c r="E32" s="40">
        <f>SUM(E7:E31)</f>
        <v>0</v>
      </c>
    </row>
    <row r="33" spans="1:5" s="8" customFormat="1" ht="16.5" customHeight="1" thickBot="1" x14ac:dyDescent="0.3">
      <c r="B33" s="81"/>
      <c r="C33" s="199"/>
      <c r="D33" s="13" t="s">
        <v>245</v>
      </c>
      <c r="E33" s="198">
        <f>+'D. Prog Fringe (2)'!E32</f>
        <v>0</v>
      </c>
    </row>
    <row r="34" spans="1:5" s="8" customFormat="1" ht="16.5" thickBot="1" x14ac:dyDescent="0.3">
      <c r="D34" s="13" t="s">
        <v>1</v>
      </c>
      <c r="E34" s="94">
        <f>+E32+E33</f>
        <v>0</v>
      </c>
    </row>
    <row r="35" spans="1:5" s="8" customFormat="1" ht="15.75" x14ac:dyDescent="0.25">
      <c r="B35" s="25" t="s">
        <v>95</v>
      </c>
    </row>
    <row r="36" spans="1:5" s="8" customFormat="1" ht="15" x14ac:dyDescent="0.2">
      <c r="A36" s="203">
        <v>1</v>
      </c>
      <c r="B36" s="223"/>
      <c r="C36" s="223"/>
      <c r="D36" s="223"/>
      <c r="E36" s="223"/>
    </row>
    <row r="37" spans="1:5" s="8" customFormat="1" ht="15" x14ac:dyDescent="0.2">
      <c r="A37" s="203">
        <v>2</v>
      </c>
      <c r="B37" s="223"/>
      <c r="C37" s="223"/>
      <c r="D37" s="223"/>
      <c r="E37" s="223"/>
    </row>
    <row r="38" spans="1:5" s="8" customFormat="1" ht="15" x14ac:dyDescent="0.2">
      <c r="A38" s="203">
        <v>3</v>
      </c>
      <c r="B38" s="223"/>
      <c r="C38" s="223"/>
      <c r="D38" s="223"/>
      <c r="E38" s="223"/>
    </row>
    <row r="39" spans="1:5" s="8" customFormat="1" ht="15" x14ac:dyDescent="0.2">
      <c r="A39" s="203">
        <v>4</v>
      </c>
      <c r="B39" s="223"/>
      <c r="C39" s="223"/>
      <c r="D39" s="223"/>
      <c r="E39" s="223"/>
    </row>
    <row r="40" spans="1:5" s="8" customFormat="1" ht="15" x14ac:dyDescent="0.2">
      <c r="A40" s="203">
        <v>5</v>
      </c>
      <c r="B40" s="223"/>
      <c r="C40" s="223"/>
      <c r="D40" s="223"/>
      <c r="E40" s="223"/>
    </row>
    <row r="41" spans="1:5" s="8" customFormat="1" ht="15" x14ac:dyDescent="0.2">
      <c r="A41" s="203">
        <v>6</v>
      </c>
      <c r="B41" s="223"/>
      <c r="C41" s="223"/>
      <c r="D41" s="223"/>
      <c r="E41" s="223"/>
    </row>
    <row r="42" spans="1:5" s="8" customFormat="1" ht="15" x14ac:dyDescent="0.2">
      <c r="A42" s="203">
        <v>7</v>
      </c>
      <c r="B42" s="223"/>
      <c r="C42" s="223"/>
      <c r="D42" s="223"/>
      <c r="E42" s="223"/>
    </row>
    <row r="43" spans="1:5" s="8" customFormat="1" ht="15" x14ac:dyDescent="0.2">
      <c r="A43" s="203">
        <v>8</v>
      </c>
      <c r="B43" s="223"/>
      <c r="C43" s="223"/>
      <c r="D43" s="223"/>
      <c r="E43" s="223"/>
    </row>
    <row r="44" spans="1:5" s="8" customFormat="1" ht="15" x14ac:dyDescent="0.2">
      <c r="A44" s="203">
        <v>9</v>
      </c>
      <c r="B44" s="223"/>
      <c r="C44" s="223"/>
      <c r="D44" s="223"/>
      <c r="E44" s="223"/>
    </row>
    <row r="45" spans="1:5" s="8" customFormat="1" ht="15" x14ac:dyDescent="0.2">
      <c r="A45" s="203">
        <v>10</v>
      </c>
      <c r="B45" s="223"/>
      <c r="C45" s="223"/>
      <c r="D45" s="223"/>
      <c r="E45" s="223"/>
    </row>
    <row r="46" spans="1:5" s="8" customFormat="1" ht="15" x14ac:dyDescent="0.2">
      <c r="A46" s="203">
        <v>11</v>
      </c>
      <c r="B46" s="223"/>
      <c r="C46" s="223"/>
      <c r="D46" s="223"/>
      <c r="E46" s="223"/>
    </row>
    <row r="47" spans="1:5" s="8" customFormat="1" ht="15" x14ac:dyDescent="0.2">
      <c r="A47" s="203">
        <v>12</v>
      </c>
      <c r="B47" s="223"/>
      <c r="C47" s="223"/>
      <c r="D47" s="223"/>
      <c r="E47" s="223"/>
    </row>
    <row r="48" spans="1:5" s="8" customFormat="1" ht="15" x14ac:dyDescent="0.2">
      <c r="A48" s="203">
        <v>13</v>
      </c>
      <c r="B48" s="223"/>
      <c r="C48" s="223"/>
      <c r="D48" s="223"/>
      <c r="E48" s="223"/>
    </row>
    <row r="49" spans="1:5" s="8" customFormat="1" ht="15" x14ac:dyDescent="0.2">
      <c r="A49" s="203">
        <v>14</v>
      </c>
      <c r="B49" s="223"/>
      <c r="C49" s="223"/>
      <c r="D49" s="223"/>
      <c r="E49" s="223"/>
    </row>
    <row r="50" spans="1:5" s="8" customFormat="1" ht="15" x14ac:dyDescent="0.2">
      <c r="A50" s="203">
        <v>15</v>
      </c>
      <c r="B50" s="223"/>
      <c r="C50" s="223"/>
      <c r="D50" s="223"/>
      <c r="E50" s="223"/>
    </row>
    <row r="51" spans="1:5" ht="15" x14ac:dyDescent="0.2">
      <c r="A51" s="203">
        <v>16</v>
      </c>
      <c r="B51" s="223"/>
      <c r="C51" s="223"/>
      <c r="D51" s="223"/>
      <c r="E51" s="223"/>
    </row>
    <row r="52" spans="1:5" ht="15" x14ac:dyDescent="0.2">
      <c r="A52" s="203">
        <v>17</v>
      </c>
      <c r="B52" s="223"/>
      <c r="C52" s="223"/>
      <c r="D52" s="223"/>
      <c r="E52" s="223"/>
    </row>
    <row r="53" spans="1:5" ht="15" x14ac:dyDescent="0.2">
      <c r="A53" s="203">
        <v>18</v>
      </c>
      <c r="B53" s="223"/>
      <c r="C53" s="223"/>
      <c r="D53" s="223"/>
      <c r="E53" s="223"/>
    </row>
    <row r="54" spans="1:5" ht="15" x14ac:dyDescent="0.2">
      <c r="A54" s="203">
        <v>19</v>
      </c>
      <c r="B54" s="223"/>
      <c r="C54" s="223"/>
      <c r="D54" s="223"/>
      <c r="E54" s="223"/>
    </row>
    <row r="55" spans="1:5" ht="15" x14ac:dyDescent="0.2">
      <c r="A55" s="203">
        <v>20</v>
      </c>
      <c r="B55" s="223"/>
      <c r="C55" s="223"/>
      <c r="D55" s="223"/>
      <c r="E55" s="223"/>
    </row>
    <row r="56" spans="1:5" ht="15" x14ac:dyDescent="0.2">
      <c r="A56" s="203">
        <v>21</v>
      </c>
      <c r="B56" s="223"/>
      <c r="C56" s="223"/>
      <c r="D56" s="223"/>
      <c r="E56" s="223"/>
    </row>
    <row r="57" spans="1:5" ht="15" x14ac:dyDescent="0.2">
      <c r="A57" s="203">
        <v>22</v>
      </c>
      <c r="B57" s="223"/>
      <c r="C57" s="223"/>
      <c r="D57" s="223"/>
      <c r="E57" s="223"/>
    </row>
    <row r="58" spans="1:5" ht="15" x14ac:dyDescent="0.2">
      <c r="A58" s="203">
        <v>23</v>
      </c>
      <c r="B58" s="223"/>
      <c r="C58" s="223"/>
      <c r="D58" s="223"/>
      <c r="E58" s="223"/>
    </row>
    <row r="59" spans="1:5" ht="15" x14ac:dyDescent="0.2">
      <c r="A59" s="203">
        <v>24</v>
      </c>
      <c r="B59" s="223"/>
      <c r="C59" s="223"/>
      <c r="D59" s="223"/>
      <c r="E59" s="223"/>
    </row>
    <row r="60" spans="1:5" ht="15" x14ac:dyDescent="0.2">
      <c r="A60" s="203">
        <v>25</v>
      </c>
      <c r="B60" s="223"/>
      <c r="C60" s="223"/>
      <c r="D60" s="223"/>
      <c r="E60" s="223"/>
    </row>
  </sheetData>
  <sheetProtection algorithmName="SHA-512" hashValue="qrNPap+hteWoxKHMqz6GwAdjEIR7CA+U4Cs9Y8IW40TYBIrPTLxESswu8cipZOZ4DG95NaQMrzpaT1XkrSccUw==" saltValue="UCChPPmRlfjsCGvZLuoABA==" spinCount="100000" sheet="1" formatCells="0" formatColumns="0" formatRows="0" insertRows="0" deleteRows="0" sort="0"/>
  <mergeCells count="26">
    <mergeCell ref="C3:D3"/>
    <mergeCell ref="B36:E36"/>
    <mergeCell ref="B37:E37"/>
    <mergeCell ref="B38:E38"/>
    <mergeCell ref="B39:E39"/>
    <mergeCell ref="B40:E40"/>
    <mergeCell ref="B41:E41"/>
    <mergeCell ref="B42:E42"/>
    <mergeCell ref="B43:E43"/>
    <mergeCell ref="B44:E44"/>
    <mergeCell ref="B51:E51"/>
    <mergeCell ref="B45:E45"/>
    <mergeCell ref="B46:E46"/>
    <mergeCell ref="B47:E47"/>
    <mergeCell ref="B48:E48"/>
    <mergeCell ref="B49:E49"/>
    <mergeCell ref="B50:E50"/>
    <mergeCell ref="B57:E57"/>
    <mergeCell ref="B58:E58"/>
    <mergeCell ref="B59:E59"/>
    <mergeCell ref="B60:E60"/>
    <mergeCell ref="B52:E52"/>
    <mergeCell ref="B53:E53"/>
    <mergeCell ref="B54:E54"/>
    <mergeCell ref="B55:E55"/>
    <mergeCell ref="B56:E56"/>
  </mergeCells>
  <phoneticPr fontId="0" type="noConversion"/>
  <pageMargins left="0.75" right="0.75" top="1" bottom="1" header="0.5" footer="0.5"/>
  <pageSetup scale="72" orientation="portrait" r:id="rId1"/>
  <headerFooter alignWithMargins="0">
    <oddFooter>&amp;L&amp;A&amp;C&amp;F&amp;R6 of 13</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98C85-36E1-4069-8237-CDE0DFFE2411}">
  <sheetPr>
    <pageSetUpPr fitToPage="1"/>
  </sheetPr>
  <dimension ref="A1:E59"/>
  <sheetViews>
    <sheetView topLeftCell="A25" zoomScaleNormal="100" workbookViewId="0">
      <selection activeCell="A35" sqref="A35:A59"/>
    </sheetView>
  </sheetViews>
  <sheetFormatPr defaultRowHeight="12.75" x14ac:dyDescent="0.2"/>
  <cols>
    <col min="1" max="1" width="4.42578125" bestFit="1" customWidth="1"/>
    <col min="2" max="2" width="36" customWidth="1"/>
    <col min="3" max="3" width="18.42578125" customWidth="1"/>
    <col min="4" max="4" width="12.140625" customWidth="1"/>
    <col min="5" max="5" width="23.5703125" customWidth="1"/>
  </cols>
  <sheetData>
    <row r="1" spans="1:5" ht="18" x14ac:dyDescent="0.25">
      <c r="B1" s="1" t="s">
        <v>247</v>
      </c>
    </row>
    <row r="2" spans="1:5" ht="18.75" thickBot="1" x14ac:dyDescent="0.3">
      <c r="B2" s="1"/>
    </row>
    <row r="3" spans="1:5" s="8" customFormat="1" ht="15.75" x14ac:dyDescent="0.25">
      <c r="B3" s="14"/>
      <c r="C3" s="221" t="s">
        <v>0</v>
      </c>
      <c r="D3" s="221"/>
      <c r="E3" s="15" t="s">
        <v>1</v>
      </c>
    </row>
    <row r="4" spans="1:5" s="8" customFormat="1" ht="16.5" thickBot="1" x14ac:dyDescent="0.3">
      <c r="B4" s="29" t="s">
        <v>44</v>
      </c>
      <c r="C4" s="30" t="s">
        <v>41</v>
      </c>
      <c r="D4" s="17" t="s">
        <v>4</v>
      </c>
      <c r="E4" s="18" t="s">
        <v>19</v>
      </c>
    </row>
    <row r="5" spans="1:5" s="8" customFormat="1" ht="15" x14ac:dyDescent="0.2">
      <c r="B5" s="73" t="str">
        <f>'C. Prog Personnel'!B15</f>
        <v>Sample: Jane Doe, Career Coach</v>
      </c>
      <c r="C5" s="74">
        <f>'C. Prog Personnel'!H15</f>
        <v>20000</v>
      </c>
      <c r="D5" s="75">
        <v>0.15</v>
      </c>
      <c r="E5" s="72">
        <f>C5*D5</f>
        <v>3000</v>
      </c>
    </row>
    <row r="6" spans="1:5" s="8" customFormat="1" ht="15" x14ac:dyDescent="0.2">
      <c r="B6" s="73" t="str">
        <f>'C. Prog Personnel'!B16</f>
        <v>Sample: Jane Doe, Job Developer</v>
      </c>
      <c r="C6" s="74">
        <f>'C. Prog Personnel'!H16</f>
        <v>20000</v>
      </c>
      <c r="D6" s="69">
        <v>0.15</v>
      </c>
      <c r="E6" s="72">
        <f>C6*D6</f>
        <v>3000</v>
      </c>
    </row>
    <row r="7" spans="1:5" s="8" customFormat="1" ht="15" x14ac:dyDescent="0.2">
      <c r="A7" s="8">
        <v>1</v>
      </c>
      <c r="B7" s="89">
        <f>+'C. Prog Personnel (2)'!B17</f>
        <v>0</v>
      </c>
      <c r="C7" s="20">
        <f>+'C. Prog Personnel (2)'!H17</f>
        <v>0</v>
      </c>
      <c r="D7" s="168">
        <v>0.12</v>
      </c>
      <c r="E7" s="82">
        <f>ROUND(C7*D7,0)</f>
        <v>0</v>
      </c>
    </row>
    <row r="8" spans="1:5" s="8" customFormat="1" ht="15" x14ac:dyDescent="0.2">
      <c r="A8" s="8">
        <v>2</v>
      </c>
      <c r="B8" s="89">
        <f>+'C. Prog Personnel (2)'!B18</f>
        <v>0</v>
      </c>
      <c r="C8" s="20">
        <f>+'C. Prog Personnel (2)'!H18</f>
        <v>0</v>
      </c>
      <c r="D8" s="168">
        <v>0.12</v>
      </c>
      <c r="E8" s="82">
        <f t="shared" ref="E8:E31" si="0">ROUND(C8*D8,0)</f>
        <v>0</v>
      </c>
    </row>
    <row r="9" spans="1:5" s="8" customFormat="1" ht="15" x14ac:dyDescent="0.2">
      <c r="A9" s="8">
        <v>3</v>
      </c>
      <c r="B9" s="89">
        <f>+'C. Prog Personnel (2)'!B19</f>
        <v>0</v>
      </c>
      <c r="C9" s="20">
        <f>+'C. Prog Personnel (2)'!H19</f>
        <v>0</v>
      </c>
      <c r="D9" s="168">
        <v>0.12</v>
      </c>
      <c r="E9" s="82">
        <f t="shared" si="0"/>
        <v>0</v>
      </c>
    </row>
    <row r="10" spans="1:5" s="8" customFormat="1" ht="15" x14ac:dyDescent="0.2">
      <c r="A10" s="8">
        <v>4</v>
      </c>
      <c r="B10" s="89">
        <f>+'C. Prog Personnel (2)'!B20</f>
        <v>0</v>
      </c>
      <c r="C10" s="20">
        <f>+'C. Prog Personnel (2)'!H20</f>
        <v>0</v>
      </c>
      <c r="D10" s="168">
        <v>0.12</v>
      </c>
      <c r="E10" s="82">
        <f t="shared" si="0"/>
        <v>0</v>
      </c>
    </row>
    <row r="11" spans="1:5" s="8" customFormat="1" ht="15" x14ac:dyDescent="0.2">
      <c r="A11" s="8">
        <v>5</v>
      </c>
      <c r="B11" s="89">
        <f>+'C. Prog Personnel (2)'!B21</f>
        <v>0</v>
      </c>
      <c r="C11" s="20">
        <f>+'C. Prog Personnel (2)'!H21</f>
        <v>0</v>
      </c>
      <c r="D11" s="168">
        <v>0.12</v>
      </c>
      <c r="E11" s="82">
        <f t="shared" si="0"/>
        <v>0</v>
      </c>
    </row>
    <row r="12" spans="1:5" s="8" customFormat="1" ht="15" x14ac:dyDescent="0.2">
      <c r="A12" s="8">
        <v>6</v>
      </c>
      <c r="B12" s="89">
        <f>+'C. Prog Personnel (2)'!B22</f>
        <v>0</v>
      </c>
      <c r="C12" s="20">
        <f>+'C. Prog Personnel (2)'!H22</f>
        <v>0</v>
      </c>
      <c r="D12" s="168">
        <v>0.12</v>
      </c>
      <c r="E12" s="82">
        <f t="shared" si="0"/>
        <v>0</v>
      </c>
    </row>
    <row r="13" spans="1:5" s="8" customFormat="1" ht="15" x14ac:dyDescent="0.2">
      <c r="A13" s="8">
        <v>7</v>
      </c>
      <c r="B13" s="89">
        <f>+'C. Prog Personnel (2)'!B23</f>
        <v>0</v>
      </c>
      <c r="C13" s="20">
        <f>+'C. Prog Personnel (2)'!H23</f>
        <v>0</v>
      </c>
      <c r="D13" s="168">
        <v>0.12</v>
      </c>
      <c r="E13" s="82">
        <f t="shared" si="0"/>
        <v>0</v>
      </c>
    </row>
    <row r="14" spans="1:5" s="8" customFormat="1" ht="15" x14ac:dyDescent="0.2">
      <c r="A14" s="8">
        <v>8</v>
      </c>
      <c r="B14" s="89">
        <f>+'C. Prog Personnel (2)'!B24</f>
        <v>0</v>
      </c>
      <c r="C14" s="20">
        <f>+'C. Prog Personnel (2)'!H24</f>
        <v>0</v>
      </c>
      <c r="D14" s="168">
        <v>0.12</v>
      </c>
      <c r="E14" s="82">
        <f t="shared" si="0"/>
        <v>0</v>
      </c>
    </row>
    <row r="15" spans="1:5" s="8" customFormat="1" ht="15" x14ac:dyDescent="0.2">
      <c r="A15" s="8">
        <v>9</v>
      </c>
      <c r="B15" s="89">
        <f>+'C. Prog Personnel (2)'!B25</f>
        <v>0</v>
      </c>
      <c r="C15" s="20">
        <f>+'C. Prog Personnel (2)'!H25</f>
        <v>0</v>
      </c>
      <c r="D15" s="168">
        <v>0.12</v>
      </c>
      <c r="E15" s="82">
        <f t="shared" si="0"/>
        <v>0</v>
      </c>
    </row>
    <row r="16" spans="1:5" s="8" customFormat="1" ht="15" x14ac:dyDescent="0.2">
      <c r="A16" s="8">
        <v>10</v>
      </c>
      <c r="B16" s="89">
        <f>+'C. Prog Personnel (2)'!B26</f>
        <v>0</v>
      </c>
      <c r="C16" s="20">
        <f>+'C. Prog Personnel (2)'!H26</f>
        <v>0</v>
      </c>
      <c r="D16" s="168">
        <v>0.12</v>
      </c>
      <c r="E16" s="82">
        <f t="shared" si="0"/>
        <v>0</v>
      </c>
    </row>
    <row r="17" spans="1:5" s="8" customFormat="1" ht="15" x14ac:dyDescent="0.2">
      <c r="A17" s="8">
        <v>11</v>
      </c>
      <c r="B17" s="89">
        <f>+'C. Prog Personnel (2)'!B27</f>
        <v>0</v>
      </c>
      <c r="C17" s="20">
        <f>+'C. Prog Personnel (2)'!H27</f>
        <v>0</v>
      </c>
      <c r="D17" s="168">
        <v>0.12</v>
      </c>
      <c r="E17" s="82">
        <f t="shared" si="0"/>
        <v>0</v>
      </c>
    </row>
    <row r="18" spans="1:5" s="8" customFormat="1" ht="15" x14ac:dyDescent="0.2">
      <c r="A18" s="8">
        <v>12</v>
      </c>
      <c r="B18" s="89">
        <f>+'C. Prog Personnel (2)'!B28</f>
        <v>0</v>
      </c>
      <c r="C18" s="20">
        <f>+'C. Prog Personnel (2)'!H28</f>
        <v>0</v>
      </c>
      <c r="D18" s="168">
        <v>0.12</v>
      </c>
      <c r="E18" s="82">
        <f t="shared" si="0"/>
        <v>0</v>
      </c>
    </row>
    <row r="19" spans="1:5" s="8" customFormat="1" ht="15" x14ac:dyDescent="0.2">
      <c r="A19" s="8">
        <v>13</v>
      </c>
      <c r="B19" s="89">
        <f>+'C. Prog Personnel (2)'!B29</f>
        <v>0</v>
      </c>
      <c r="C19" s="20">
        <f>+'C. Prog Personnel (2)'!H29</f>
        <v>0</v>
      </c>
      <c r="D19" s="168">
        <v>0.12</v>
      </c>
      <c r="E19" s="82">
        <f t="shared" si="0"/>
        <v>0</v>
      </c>
    </row>
    <row r="20" spans="1:5" s="8" customFormat="1" ht="15" x14ac:dyDescent="0.2">
      <c r="A20" s="8">
        <v>14</v>
      </c>
      <c r="B20" s="89">
        <f>+'C. Prog Personnel (2)'!B30</f>
        <v>0</v>
      </c>
      <c r="C20" s="20">
        <f>+'C. Prog Personnel (2)'!H30</f>
        <v>0</v>
      </c>
      <c r="D20" s="168">
        <v>0.12</v>
      </c>
      <c r="E20" s="82">
        <f t="shared" si="0"/>
        <v>0</v>
      </c>
    </row>
    <row r="21" spans="1:5" s="8" customFormat="1" ht="15" x14ac:dyDescent="0.2">
      <c r="A21" s="8">
        <v>15</v>
      </c>
      <c r="B21" s="89">
        <f>+'C. Prog Personnel (2)'!B31</f>
        <v>0</v>
      </c>
      <c r="C21" s="20">
        <f>+'C. Prog Personnel (2)'!H31</f>
        <v>0</v>
      </c>
      <c r="D21" s="168">
        <v>0.12</v>
      </c>
      <c r="E21" s="82">
        <f t="shared" si="0"/>
        <v>0</v>
      </c>
    </row>
    <row r="22" spans="1:5" s="8" customFormat="1" ht="15" x14ac:dyDescent="0.2">
      <c r="A22" s="8">
        <v>16</v>
      </c>
      <c r="B22" s="89">
        <f>+'C. Prog Personnel (2)'!B32</f>
        <v>0</v>
      </c>
      <c r="C22" s="20">
        <f>+'C. Prog Personnel (2)'!H32</f>
        <v>0</v>
      </c>
      <c r="D22" s="168">
        <v>0.12</v>
      </c>
      <c r="E22" s="82">
        <f t="shared" si="0"/>
        <v>0</v>
      </c>
    </row>
    <row r="23" spans="1:5" s="8" customFormat="1" ht="15" x14ac:dyDescent="0.2">
      <c r="A23" s="8">
        <v>17</v>
      </c>
      <c r="B23" s="89">
        <f>+'C. Prog Personnel (2)'!B33</f>
        <v>0</v>
      </c>
      <c r="C23" s="20">
        <f>+'C. Prog Personnel (2)'!H33</f>
        <v>0</v>
      </c>
      <c r="D23" s="168">
        <v>0.12</v>
      </c>
      <c r="E23" s="82">
        <f t="shared" si="0"/>
        <v>0</v>
      </c>
    </row>
    <row r="24" spans="1:5" s="8" customFormat="1" ht="15" x14ac:dyDescent="0.2">
      <c r="A24" s="8">
        <v>18</v>
      </c>
      <c r="B24" s="89">
        <f>+'C. Prog Personnel (2)'!B34</f>
        <v>0</v>
      </c>
      <c r="C24" s="20">
        <f>+'C. Prog Personnel (2)'!H34</f>
        <v>0</v>
      </c>
      <c r="D24" s="168">
        <v>0.12</v>
      </c>
      <c r="E24" s="82">
        <f t="shared" si="0"/>
        <v>0</v>
      </c>
    </row>
    <row r="25" spans="1:5" s="8" customFormat="1" ht="15" x14ac:dyDescent="0.2">
      <c r="A25" s="8">
        <v>19</v>
      </c>
      <c r="B25" s="89">
        <f>+'C. Prog Personnel (2)'!B35</f>
        <v>0</v>
      </c>
      <c r="C25" s="20">
        <f>+'C. Prog Personnel (2)'!H35</f>
        <v>0</v>
      </c>
      <c r="D25" s="168">
        <v>0.12</v>
      </c>
      <c r="E25" s="82">
        <f t="shared" si="0"/>
        <v>0</v>
      </c>
    </row>
    <row r="26" spans="1:5" s="8" customFormat="1" ht="15" x14ac:dyDescent="0.2">
      <c r="A26" s="8">
        <v>20</v>
      </c>
      <c r="B26" s="89">
        <f>+'C. Prog Personnel (2)'!B36</f>
        <v>0</v>
      </c>
      <c r="C26" s="20">
        <f>+'C. Prog Personnel (2)'!H36</f>
        <v>0</v>
      </c>
      <c r="D26" s="168">
        <v>0.12</v>
      </c>
      <c r="E26" s="82">
        <f t="shared" si="0"/>
        <v>0</v>
      </c>
    </row>
    <row r="27" spans="1:5" s="8" customFormat="1" ht="15" x14ac:dyDescent="0.2">
      <c r="A27" s="8">
        <v>21</v>
      </c>
      <c r="B27" s="89">
        <f>+'C. Prog Personnel (2)'!B37</f>
        <v>0</v>
      </c>
      <c r="C27" s="20">
        <f>+'C. Prog Personnel (2)'!H37</f>
        <v>0</v>
      </c>
      <c r="D27" s="168">
        <v>0.12</v>
      </c>
      <c r="E27" s="82">
        <f t="shared" si="0"/>
        <v>0</v>
      </c>
    </row>
    <row r="28" spans="1:5" s="8" customFormat="1" ht="15" x14ac:dyDescent="0.2">
      <c r="A28" s="8">
        <v>22</v>
      </c>
      <c r="B28" s="89">
        <f>+'C. Prog Personnel (2)'!B38</f>
        <v>0</v>
      </c>
      <c r="C28" s="20">
        <f>+'C. Prog Personnel (2)'!H38</f>
        <v>0</v>
      </c>
      <c r="D28" s="168">
        <v>0.12</v>
      </c>
      <c r="E28" s="82">
        <f t="shared" si="0"/>
        <v>0</v>
      </c>
    </row>
    <row r="29" spans="1:5" s="8" customFormat="1" ht="15" x14ac:dyDescent="0.2">
      <c r="A29" s="8">
        <v>23</v>
      </c>
      <c r="B29" s="89">
        <f>+'C. Prog Personnel (2)'!B39</f>
        <v>0</v>
      </c>
      <c r="C29" s="20">
        <f>+'C. Prog Personnel (2)'!H39</f>
        <v>0</v>
      </c>
      <c r="D29" s="168">
        <v>0.12</v>
      </c>
      <c r="E29" s="82">
        <f t="shared" si="0"/>
        <v>0</v>
      </c>
    </row>
    <row r="30" spans="1:5" s="8" customFormat="1" ht="15" x14ac:dyDescent="0.2">
      <c r="A30" s="8">
        <v>24</v>
      </c>
      <c r="B30" s="89">
        <f>+'C. Prog Personnel (2)'!B40</f>
        <v>0</v>
      </c>
      <c r="C30" s="20">
        <f>+'C. Prog Personnel (2)'!H40</f>
        <v>0</v>
      </c>
      <c r="D30" s="168">
        <v>0.12</v>
      </c>
      <c r="E30" s="82">
        <f t="shared" si="0"/>
        <v>0</v>
      </c>
    </row>
    <row r="31" spans="1:5" s="8" customFormat="1" ht="15" x14ac:dyDescent="0.2">
      <c r="A31" s="8">
        <v>25</v>
      </c>
      <c r="B31" s="89">
        <f>+'C. Prog Personnel (2)'!B41</f>
        <v>0</v>
      </c>
      <c r="C31" s="20">
        <f>+'C. Prog Personnel (2)'!H41</f>
        <v>0</v>
      </c>
      <c r="D31" s="168">
        <v>0.12</v>
      </c>
      <c r="E31" s="82">
        <f t="shared" si="0"/>
        <v>0</v>
      </c>
    </row>
    <row r="32" spans="1:5" s="8" customFormat="1" ht="16.5" customHeight="1" x14ac:dyDescent="0.25">
      <c r="B32" s="81" t="s">
        <v>99</v>
      </c>
      <c r="C32" s="91">
        <f>SUM('C. Prog Personnel (2)'!H17:H41)-SUM(C7:C31)</f>
        <v>0</v>
      </c>
      <c r="D32" s="13" t="s">
        <v>1</v>
      </c>
      <c r="E32" s="40">
        <f>SUM(E7:E31)</f>
        <v>0</v>
      </c>
    </row>
    <row r="33" spans="1:5" s="8" customFormat="1" ht="15" x14ac:dyDescent="0.2"/>
    <row r="34" spans="1:5" s="8" customFormat="1" ht="15.75" x14ac:dyDescent="0.25">
      <c r="B34" s="25" t="s">
        <v>95</v>
      </c>
    </row>
    <row r="35" spans="1:5" s="8" customFormat="1" ht="15" x14ac:dyDescent="0.2">
      <c r="A35" s="203">
        <v>1</v>
      </c>
      <c r="B35" s="223"/>
      <c r="C35" s="223"/>
      <c r="D35" s="223"/>
      <c r="E35" s="223"/>
    </row>
    <row r="36" spans="1:5" s="8" customFormat="1" ht="15" x14ac:dyDescent="0.2">
      <c r="A36" s="203">
        <v>2</v>
      </c>
      <c r="B36" s="223"/>
      <c r="C36" s="223"/>
      <c r="D36" s="223"/>
      <c r="E36" s="223"/>
    </row>
    <row r="37" spans="1:5" s="8" customFormat="1" ht="15" x14ac:dyDescent="0.2">
      <c r="A37" s="203">
        <v>3</v>
      </c>
      <c r="B37" s="223"/>
      <c r="C37" s="223"/>
      <c r="D37" s="223"/>
      <c r="E37" s="223"/>
    </row>
    <row r="38" spans="1:5" s="8" customFormat="1" ht="15" x14ac:dyDescent="0.2">
      <c r="A38" s="203">
        <v>4</v>
      </c>
      <c r="B38" s="223"/>
      <c r="C38" s="223"/>
      <c r="D38" s="223"/>
      <c r="E38" s="223"/>
    </row>
    <row r="39" spans="1:5" s="8" customFormat="1" ht="15" x14ac:dyDescent="0.2">
      <c r="A39" s="203">
        <v>5</v>
      </c>
      <c r="B39" s="223"/>
      <c r="C39" s="223"/>
      <c r="D39" s="223"/>
      <c r="E39" s="223"/>
    </row>
    <row r="40" spans="1:5" s="8" customFormat="1" ht="15" x14ac:dyDescent="0.2">
      <c r="A40" s="203">
        <v>6</v>
      </c>
      <c r="B40" s="223"/>
      <c r="C40" s="223"/>
      <c r="D40" s="223"/>
      <c r="E40" s="223"/>
    </row>
    <row r="41" spans="1:5" s="8" customFormat="1" ht="15" x14ac:dyDescent="0.2">
      <c r="A41" s="203">
        <v>7</v>
      </c>
      <c r="B41" s="223"/>
      <c r="C41" s="223"/>
      <c r="D41" s="223"/>
      <c r="E41" s="223"/>
    </row>
    <row r="42" spans="1:5" s="8" customFormat="1" ht="15" x14ac:dyDescent="0.2">
      <c r="A42" s="203">
        <v>8</v>
      </c>
      <c r="B42" s="223"/>
      <c r="C42" s="223"/>
      <c r="D42" s="223"/>
      <c r="E42" s="223"/>
    </row>
    <row r="43" spans="1:5" s="8" customFormat="1" ht="15" x14ac:dyDescent="0.2">
      <c r="A43" s="203">
        <v>9</v>
      </c>
      <c r="B43" s="223"/>
      <c r="C43" s="223"/>
      <c r="D43" s="223"/>
      <c r="E43" s="223"/>
    </row>
    <row r="44" spans="1:5" s="8" customFormat="1" ht="15" x14ac:dyDescent="0.2">
      <c r="A44" s="203">
        <v>10</v>
      </c>
      <c r="B44" s="223"/>
      <c r="C44" s="223"/>
      <c r="D44" s="223"/>
      <c r="E44" s="223"/>
    </row>
    <row r="45" spans="1:5" s="8" customFormat="1" ht="15" x14ac:dyDescent="0.2">
      <c r="A45" s="203">
        <v>11</v>
      </c>
      <c r="B45" s="223"/>
      <c r="C45" s="223"/>
      <c r="D45" s="223"/>
      <c r="E45" s="223"/>
    </row>
    <row r="46" spans="1:5" s="8" customFormat="1" ht="15" x14ac:dyDescent="0.2">
      <c r="A46" s="203">
        <v>12</v>
      </c>
      <c r="B46" s="223"/>
      <c r="C46" s="223"/>
      <c r="D46" s="223"/>
      <c r="E46" s="223"/>
    </row>
    <row r="47" spans="1:5" s="8" customFormat="1" ht="15" x14ac:dyDescent="0.2">
      <c r="A47" s="203">
        <v>13</v>
      </c>
      <c r="B47" s="223"/>
      <c r="C47" s="223"/>
      <c r="D47" s="223"/>
      <c r="E47" s="223"/>
    </row>
    <row r="48" spans="1:5" s="8" customFormat="1" ht="15" x14ac:dyDescent="0.2">
      <c r="A48" s="203">
        <v>14</v>
      </c>
      <c r="B48" s="223"/>
      <c r="C48" s="223"/>
      <c r="D48" s="223"/>
      <c r="E48" s="223"/>
    </row>
    <row r="49" spans="1:5" s="8" customFormat="1" ht="15" x14ac:dyDescent="0.2">
      <c r="A49" s="203">
        <v>15</v>
      </c>
      <c r="B49" s="223"/>
      <c r="C49" s="223"/>
      <c r="D49" s="223"/>
      <c r="E49" s="223"/>
    </row>
    <row r="50" spans="1:5" ht="15" x14ac:dyDescent="0.2">
      <c r="A50" s="203">
        <v>16</v>
      </c>
      <c r="B50" s="223"/>
      <c r="C50" s="223"/>
      <c r="D50" s="223"/>
      <c r="E50" s="223"/>
    </row>
    <row r="51" spans="1:5" ht="15" x14ac:dyDescent="0.2">
      <c r="A51" s="203">
        <v>17</v>
      </c>
      <c r="B51" s="223"/>
      <c r="C51" s="223"/>
      <c r="D51" s="223"/>
      <c r="E51" s="223"/>
    </row>
    <row r="52" spans="1:5" ht="15" x14ac:dyDescent="0.2">
      <c r="A52" s="203">
        <v>18</v>
      </c>
      <c r="B52" s="223"/>
      <c r="C52" s="223"/>
      <c r="D52" s="223"/>
      <c r="E52" s="223"/>
    </row>
    <row r="53" spans="1:5" ht="15" x14ac:dyDescent="0.2">
      <c r="A53" s="203">
        <v>19</v>
      </c>
      <c r="B53" s="223"/>
      <c r="C53" s="223"/>
      <c r="D53" s="223"/>
      <c r="E53" s="223"/>
    </row>
    <row r="54" spans="1:5" ht="15" x14ac:dyDescent="0.2">
      <c r="A54" s="203">
        <v>20</v>
      </c>
      <c r="B54" s="223"/>
      <c r="C54" s="223"/>
      <c r="D54" s="223"/>
      <c r="E54" s="223"/>
    </row>
    <row r="55" spans="1:5" ht="15" x14ac:dyDescent="0.2">
      <c r="A55" s="203">
        <v>21</v>
      </c>
      <c r="B55" s="223"/>
      <c r="C55" s="223"/>
      <c r="D55" s="223"/>
      <c r="E55" s="223"/>
    </row>
    <row r="56" spans="1:5" ht="15" x14ac:dyDescent="0.2">
      <c r="A56" s="203">
        <v>22</v>
      </c>
      <c r="B56" s="223"/>
      <c r="C56" s="223"/>
      <c r="D56" s="223"/>
      <c r="E56" s="223"/>
    </row>
    <row r="57" spans="1:5" ht="15" x14ac:dyDescent="0.2">
      <c r="A57" s="203">
        <v>23</v>
      </c>
      <c r="B57" s="223"/>
      <c r="C57" s="223"/>
      <c r="D57" s="223"/>
      <c r="E57" s="223"/>
    </row>
    <row r="58" spans="1:5" ht="15" x14ac:dyDescent="0.2">
      <c r="A58" s="203">
        <v>24</v>
      </c>
      <c r="B58" s="223"/>
      <c r="C58" s="223"/>
      <c r="D58" s="223"/>
      <c r="E58" s="223"/>
    </row>
    <row r="59" spans="1:5" ht="15" x14ac:dyDescent="0.2">
      <c r="A59" s="203">
        <v>25</v>
      </c>
      <c r="B59" s="223"/>
      <c r="C59" s="223"/>
      <c r="D59" s="223"/>
      <c r="E59" s="223"/>
    </row>
  </sheetData>
  <sheetProtection algorithmName="SHA-512" hashValue="FY+brInGpj930FB2GdMnIWNNpNEJsOMwCY36sZ9qMUMOU3Nj/sfQ1BV2audDAlJGJ1+S8ZNIfjbrcKRLNo9M2g==" saltValue="jz3mREoTaX/NQ4a2EvOUOA==" spinCount="100000" sheet="1" formatCells="0" formatColumns="0" formatRows="0" insertRows="0" deleteRows="0" sort="0"/>
  <mergeCells count="26">
    <mergeCell ref="B58:E58"/>
    <mergeCell ref="B59:E59"/>
    <mergeCell ref="B52:E52"/>
    <mergeCell ref="B53:E53"/>
    <mergeCell ref="B54:E54"/>
    <mergeCell ref="B55:E55"/>
    <mergeCell ref="B56:E56"/>
    <mergeCell ref="B57:E57"/>
    <mergeCell ref="B51:E51"/>
    <mergeCell ref="B40:E40"/>
    <mergeCell ref="B41:E41"/>
    <mergeCell ref="B42:E42"/>
    <mergeCell ref="B43:E43"/>
    <mergeCell ref="B44:E44"/>
    <mergeCell ref="B45:E45"/>
    <mergeCell ref="B46:E46"/>
    <mergeCell ref="B47:E47"/>
    <mergeCell ref="B48:E48"/>
    <mergeCell ref="B49:E49"/>
    <mergeCell ref="B50:E50"/>
    <mergeCell ref="B39:E39"/>
    <mergeCell ref="C3:D3"/>
    <mergeCell ref="B35:E35"/>
    <mergeCell ref="B36:E36"/>
    <mergeCell ref="B37:E37"/>
    <mergeCell ref="B38:E38"/>
  </mergeCells>
  <pageMargins left="0.75" right="0.75" top="1" bottom="1" header="0.5" footer="0.5"/>
  <pageSetup scale="73" orientation="portrait" r:id="rId1"/>
  <headerFooter alignWithMargins="0">
    <oddFooter>&amp;L&amp;A&amp;C&amp;F&amp;R6 of 13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code</vt:lpstr>
      <vt:lpstr>Summary</vt:lpstr>
      <vt:lpstr>A. Participant Training Costs</vt:lpstr>
      <vt:lpstr>B1. Supportive Services</vt:lpstr>
      <vt:lpstr>B2. Training Related SS</vt:lpstr>
      <vt:lpstr>C. Prog Personnel</vt:lpstr>
      <vt:lpstr>C. Prog Personnel (2)</vt:lpstr>
      <vt:lpstr>D. Prog Fringe</vt:lpstr>
      <vt:lpstr>D. Prog Fringe (2)</vt:lpstr>
      <vt:lpstr>E. Travel</vt:lpstr>
      <vt:lpstr>F. Equipment</vt:lpstr>
      <vt:lpstr>G. Consult-Contract</vt:lpstr>
      <vt:lpstr>H. Other Overhead</vt:lpstr>
      <vt:lpstr>I. Support Personnel</vt:lpstr>
      <vt:lpstr>J. Support Fringe</vt:lpstr>
      <vt:lpstr>K. Match</vt:lpstr>
      <vt:lpstr>'A. Participant Training Costs'!Print_Area</vt:lpstr>
      <vt:lpstr>'B1. Supportive Services'!Print_Area</vt:lpstr>
      <vt:lpstr>'B2. Training Related SS'!Print_Area</vt:lpstr>
      <vt:lpstr>'C. Prog Personnel'!Print_Area</vt:lpstr>
      <vt:lpstr>'C. Prog Personnel (2)'!Print_Area</vt:lpstr>
      <vt:lpstr>'D. Prog Fringe'!Print_Area</vt:lpstr>
      <vt:lpstr>'D. Prog Fringe (2)'!Print_Area</vt:lpstr>
      <vt:lpstr>'E. Travel'!Print_Area</vt:lpstr>
      <vt:lpstr>'F. Equipment'!Print_Area</vt:lpstr>
      <vt:lpstr>'G. Consult-Contract'!Print_Area</vt:lpstr>
      <vt:lpstr>'H. Other Overhead'!Print_Area</vt:lpstr>
      <vt:lpstr>'I. Support Personnel'!Print_Area</vt:lpstr>
      <vt:lpstr>'J. Support Fringe'!Print_Area</vt:lpstr>
      <vt:lpstr>'K. Match'!Print_Area</vt:lpstr>
      <vt:lpstr>Summary!Print_Area</vt:lpstr>
    </vt:vector>
  </TitlesOfParts>
  <Company>LVMPD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a7891a</dc:creator>
  <cp:lastModifiedBy>Faith Cannella</cp:lastModifiedBy>
  <cp:lastPrinted>2018-11-02T22:54:36Z</cp:lastPrinted>
  <dcterms:created xsi:type="dcterms:W3CDTF">2003-04-04T21:27:58Z</dcterms:created>
  <dcterms:modified xsi:type="dcterms:W3CDTF">2022-12-02T21:39:03Z</dcterms:modified>
</cp:coreProperties>
</file>